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אתר\"/>
    </mc:Choice>
  </mc:AlternateContent>
  <xr:revisionPtr revIDLastSave="0" documentId="8_{144757CC-6277-4A9C-90AD-6F3B1BAA1EC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2" sheetId="7" r:id="rId2"/>
    <sheet name="3" sheetId="8" r:id="rId3"/>
    <sheet name="4" sheetId="9" r:id="rId4"/>
    <sheet name="5" sheetId="10" r:id="rId5"/>
    <sheet name="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" i="10" l="1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6" i="10"/>
  <c r="H47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6" i="9"/>
  <c r="H136" i="9"/>
  <c r="H135" i="9"/>
  <c r="H126" i="9"/>
  <c r="H109" i="9"/>
  <c r="H106" i="9"/>
  <c r="H100" i="9"/>
  <c r="H95" i="9"/>
  <c r="H92" i="9"/>
  <c r="H91" i="9"/>
  <c r="H89" i="9"/>
  <c r="H69" i="9"/>
  <c r="H53" i="9"/>
  <c r="H54" i="9" s="1"/>
  <c r="H51" i="9"/>
  <c r="H49" i="9"/>
  <c r="H14" i="9"/>
  <c r="H134" i="9"/>
  <c r="H123" i="9"/>
  <c r="H114" i="9"/>
  <c r="H105" i="9"/>
  <c r="H99" i="9"/>
  <c r="H130" i="9"/>
  <c r="H128" i="9"/>
  <c r="H125" i="9"/>
  <c r="H108" i="9"/>
  <c r="H102" i="9"/>
  <c r="H94" i="9"/>
  <c r="H133" i="9"/>
  <c r="H132" i="9"/>
  <c r="H131" i="9"/>
  <c r="H129" i="9"/>
  <c r="H127" i="9"/>
  <c r="H124" i="9"/>
  <c r="H122" i="9"/>
  <c r="H121" i="9"/>
  <c r="H120" i="9"/>
  <c r="H119" i="9"/>
  <c r="H118" i="9"/>
  <c r="H117" i="9"/>
  <c r="H116" i="9"/>
  <c r="H115" i="9"/>
  <c r="H113" i="9"/>
  <c r="H112" i="9"/>
  <c r="H111" i="9"/>
  <c r="H110" i="9"/>
  <c r="H107" i="9"/>
  <c r="H104" i="9"/>
  <c r="H103" i="9"/>
  <c r="H101" i="9"/>
  <c r="H98" i="9"/>
  <c r="H97" i="9"/>
  <c r="H96" i="9"/>
  <c r="H93" i="9"/>
  <c r="H90" i="9"/>
  <c r="H87" i="9"/>
  <c r="H86" i="9"/>
  <c r="H88" i="9" s="1"/>
  <c r="H85" i="9"/>
  <c r="H83" i="9"/>
  <c r="H82" i="9"/>
  <c r="H81" i="9"/>
  <c r="H79" i="9"/>
  <c r="H77" i="9"/>
  <c r="H75" i="9"/>
  <c r="H73" i="9"/>
  <c r="H74" i="9" s="1"/>
  <c r="H71" i="9"/>
  <c r="H70" i="9"/>
  <c r="H72" i="9" s="1"/>
  <c r="H84" i="9"/>
  <c r="H80" i="9"/>
  <c r="H78" i="9"/>
  <c r="H76" i="9"/>
  <c r="H68" i="9"/>
  <c r="H66" i="9"/>
  <c r="H64" i="9"/>
  <c r="H56" i="9"/>
  <c r="H67" i="9"/>
  <c r="H65" i="9"/>
  <c r="H63" i="9"/>
  <c r="H62" i="9"/>
  <c r="H58" i="9"/>
  <c r="H59" i="9"/>
  <c r="H60" i="9"/>
  <c r="H61" i="9"/>
  <c r="H57" i="9"/>
  <c r="H55" i="9"/>
  <c r="H52" i="9"/>
  <c r="H50" i="9"/>
  <c r="H48" i="9"/>
  <c r="H46" i="9"/>
  <c r="H42" i="9"/>
  <c r="H40" i="9"/>
  <c r="H34" i="9"/>
  <c r="H32" i="9"/>
  <c r="H30" i="9"/>
  <c r="H26" i="9"/>
  <c r="H24" i="9"/>
  <c r="H21" i="9"/>
  <c r="H17" i="9"/>
  <c r="H13" i="9"/>
  <c r="H45" i="9"/>
  <c r="H44" i="9"/>
  <c r="H43" i="9"/>
  <c r="H41" i="9"/>
  <c r="H39" i="9"/>
  <c r="H38" i="9"/>
  <c r="H37" i="9"/>
  <c r="H36" i="9"/>
  <c r="H35" i="9"/>
  <c r="H33" i="9"/>
  <c r="H31" i="9"/>
  <c r="H29" i="9"/>
  <c r="H28" i="9"/>
  <c r="H27" i="9"/>
  <c r="H25" i="9"/>
  <c r="H23" i="9"/>
  <c r="H22" i="9"/>
  <c r="H20" i="9"/>
  <c r="H19" i="9"/>
  <c r="H18" i="9"/>
  <c r="H16" i="9"/>
  <c r="H15" i="9"/>
  <c r="H7" i="9"/>
  <c r="H8" i="9"/>
  <c r="H9" i="9"/>
  <c r="H10" i="9"/>
  <c r="H11" i="9"/>
  <c r="H12" i="9"/>
  <c r="H6" i="9"/>
  <c r="F56" i="8"/>
  <c r="F55" i="8"/>
  <c r="F51" i="8"/>
  <c r="F47" i="8"/>
  <c r="F45" i="8"/>
  <c r="F42" i="8"/>
  <c r="F40" i="8"/>
  <c r="F38" i="8"/>
  <c r="F54" i="8"/>
  <c r="F53" i="8"/>
  <c r="F52" i="8"/>
  <c r="F50" i="8"/>
  <c r="F49" i="8"/>
  <c r="F48" i="8"/>
  <c r="F46" i="8"/>
  <c r="F44" i="8"/>
  <c r="F43" i="8"/>
  <c r="F41" i="8"/>
  <c r="F39" i="8"/>
  <c r="F37" i="8"/>
  <c r="F36" i="8"/>
  <c r="F35" i="8"/>
  <c r="F34" i="8"/>
  <c r="F33" i="8"/>
  <c r="F32" i="8"/>
  <c r="F31" i="8"/>
  <c r="F30" i="8"/>
  <c r="F29" i="8"/>
  <c r="F22" i="8"/>
  <c r="F28" i="8"/>
  <c r="F27" i="8"/>
  <c r="F26" i="8"/>
  <c r="F25" i="8"/>
  <c r="F24" i="8"/>
  <c r="F23" i="8"/>
  <c r="F20" i="8"/>
  <c r="F21" i="8"/>
  <c r="F19" i="8"/>
  <c r="F18" i="8"/>
  <c r="F9" i="8"/>
  <c r="F10" i="8"/>
  <c r="F11" i="8"/>
  <c r="F12" i="8"/>
  <c r="F13" i="8"/>
  <c r="F14" i="8"/>
  <c r="F15" i="8"/>
  <c r="F16" i="8"/>
  <c r="F17" i="8"/>
  <c r="F8" i="8"/>
  <c r="F7" i="8"/>
  <c r="F6" i="8"/>
  <c r="E18" i="7"/>
  <c r="E7" i="7"/>
  <c r="E8" i="7"/>
  <c r="E9" i="7"/>
  <c r="E10" i="7"/>
  <c r="E11" i="7"/>
  <c r="E12" i="7"/>
  <c r="E13" i="7"/>
  <c r="E14" i="7"/>
  <c r="E15" i="7"/>
  <c r="E16" i="7"/>
  <c r="E17" i="7"/>
  <c r="E6" i="7"/>
  <c r="F27" i="1"/>
  <c r="F26" i="1"/>
  <c r="F22" i="1"/>
  <c r="F21" i="1"/>
  <c r="F20" i="1"/>
  <c r="F19" i="1"/>
  <c r="F18" i="1"/>
  <c r="F17" i="1"/>
  <c r="F16" i="1"/>
  <c r="F15" i="1"/>
  <c r="F14" i="1"/>
  <c r="F12" i="1"/>
  <c r="F13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<sst xmlns="http://schemas.openxmlformats.org/spreadsheetml/2006/main" count="573" uniqueCount="246">
  <si>
    <t>טבלה 1</t>
  </si>
  <si>
    <t>תקציב הפיתוח - מסגרת המקורות והשימושים לשנים 2020-2023</t>
  </si>
  <si>
    <t>באלפי ש"ח</t>
  </si>
  <si>
    <t>שנה</t>
  </si>
  <si>
    <t>הכנסות עצמיות ותנועות</t>
  </si>
  <si>
    <t>תקציב 2020</t>
  </si>
  <si>
    <t>תקציב 2021</t>
  </si>
  <si>
    <t>תקציב 2022</t>
  </si>
  <si>
    <t>סה"כ לתכנית</t>
  </si>
  <si>
    <t>מקרנות הרשות</t>
  </si>
  <si>
    <t>הכנסות פתוח *</t>
  </si>
  <si>
    <t>הכנסות רשות מקרקעי ישראל</t>
  </si>
  <si>
    <t>קרן ממכירת מקרקעין</t>
  </si>
  <si>
    <t>גביית הטלי פיתוח השבחה ועצמיות</t>
  </si>
  <si>
    <t>השתתפות התקציב הרגיל</t>
  </si>
  <si>
    <t xml:space="preserve">פרעון הלוואות פיתוח </t>
  </si>
  <si>
    <t>החזר פרעון הלוואת בעלים מפלגי שרון</t>
  </si>
  <si>
    <t>בניכוי העברה לתקציב רגיל</t>
  </si>
  <si>
    <t>החזר לתקציב רגיל - מלוות לפיתוח והוצ וועדה לבניין ערים</t>
  </si>
  <si>
    <t xml:space="preserve">סהכ עצמיות נטו וקרנות הרשות </t>
  </si>
  <si>
    <t>הלוואת לפיתוח</t>
  </si>
  <si>
    <t>הכנסות ממקורות חיצוניים</t>
  </si>
  <si>
    <t xml:space="preserve">תקציב חזוי ממפעל הפייס </t>
  </si>
  <si>
    <t>מקורות חיצוניים : (ממשלה פיס טוטו)</t>
  </si>
  <si>
    <t>סה"כ מקורות לתוכנית הפיתוח</t>
  </si>
  <si>
    <t>שימושים/ הוצאות</t>
  </si>
  <si>
    <t>סה"כ לתוכנית</t>
  </si>
  <si>
    <t>הצעת תקציב הוצאות</t>
  </si>
  <si>
    <t>סה"כ שימושים</t>
  </si>
  <si>
    <t>הפרש/ חוסר חזוי</t>
  </si>
  <si>
    <t>מספר תב"ר</t>
  </si>
  <si>
    <t>שם תב"ר</t>
  </si>
  <si>
    <t>מספר תבר</t>
  </si>
  <si>
    <t>שם התבר / הפרוייקט</t>
  </si>
  <si>
    <t>שיפוץ חזיתות</t>
  </si>
  <si>
    <t>ק"ק שטחים פתוחים (מסדרון אקולוגי</t>
  </si>
  <si>
    <t>הערכות לעיר ירוקה</t>
  </si>
  <si>
    <t>מיחשוב והצטיידות חינוך</t>
  </si>
  <si>
    <t>הנגשת מוס"ח</t>
  </si>
  <si>
    <t>תוספת למבני חינוך</t>
  </si>
  <si>
    <t>הקמת חטיבת ביניים</t>
  </si>
  <si>
    <t>תיכון הקמה / הרחבה ותוספת כיתות</t>
  </si>
  <si>
    <t>הרחבת גולדה</t>
  </si>
  <si>
    <t>הרחבת דמוקרטי</t>
  </si>
  <si>
    <t>תקומה תכנון</t>
  </si>
  <si>
    <t>התחדשות עירונית</t>
  </si>
  <si>
    <t>הסבת מקלט 55 למכרז הפעלה</t>
  </si>
  <si>
    <t>זהירות בדרכים</t>
  </si>
  <si>
    <t>תחבורתי מימון משרד תחבורה</t>
  </si>
  <si>
    <t>תחבורתי הוגש טרם אושר</t>
  </si>
  <si>
    <t>שבילי אופנים שהוגש למשרד תחבורה</t>
  </si>
  <si>
    <t>גילוי וכיבוי אש במוס"ח</t>
  </si>
  <si>
    <t>גילוי וכיבוי אש במוסדות עירייה</t>
  </si>
  <si>
    <t>שדרוג מער' בטחון ובטיחות</t>
  </si>
  <si>
    <t>הצטיידות שיטור עירוני</t>
  </si>
  <si>
    <t>שיקום מקלטים</t>
  </si>
  <si>
    <t>כ"ס 50</t>
  </si>
  <si>
    <t>שדרוג אז"ת</t>
  </si>
  <si>
    <t>הנגשת מקום שאינו בנין</t>
  </si>
  <si>
    <t>הנגשת מבני עירייה</t>
  </si>
  <si>
    <t>הנגשות בתחבורה צמתים ותחנות</t>
  </si>
  <si>
    <t>כבישים ושצ"פים</t>
  </si>
  <si>
    <t>2021</t>
  </si>
  <si>
    <t>2022</t>
  </si>
  <si>
    <t>אגף</t>
  </si>
  <si>
    <t>2020</t>
  </si>
  <si>
    <t>בטחון</t>
  </si>
  <si>
    <t>הנדסה</t>
  </si>
  <si>
    <t>חברה כלכלית</t>
  </si>
  <si>
    <t>חזות העיר</t>
  </si>
  <si>
    <t>חינוך</t>
  </si>
  <si>
    <t>כספים</t>
  </si>
  <si>
    <t>מערכות מידע</t>
  </si>
  <si>
    <t>נוער</t>
  </si>
  <si>
    <t>קיימות</t>
  </si>
  <si>
    <t>שח"ק</t>
  </si>
  <si>
    <t>תפעול ותחזוקה</t>
  </si>
  <si>
    <t>תרבות וספורט</t>
  </si>
  <si>
    <t>סכום כולל</t>
  </si>
  <si>
    <t>הוצאות פיתוח - מסגרות תקציב לפי אגפים</t>
  </si>
  <si>
    <t>טבלה 2</t>
  </si>
  <si>
    <t>נושא</t>
  </si>
  <si>
    <t>בטחון סה"כ</t>
  </si>
  <si>
    <t>אזורי תעשייה</t>
  </si>
  <si>
    <t>הנגשות</t>
  </si>
  <si>
    <t>מוסדות</t>
  </si>
  <si>
    <t xml:space="preserve">ניקוז </t>
  </si>
  <si>
    <t>נכסים</t>
  </si>
  <si>
    <t>תחבורה</t>
  </si>
  <si>
    <t>תחזוקה</t>
  </si>
  <si>
    <t>תכנון</t>
  </si>
  <si>
    <t>הנדסה סה"כ</t>
  </si>
  <si>
    <t>60/80</t>
  </si>
  <si>
    <t>חניון שוק</t>
  </si>
  <si>
    <t>חברה כלכלית סה"כ</t>
  </si>
  <si>
    <t>אינוונטר</t>
  </si>
  <si>
    <t>גינון</t>
  </si>
  <si>
    <t>ניקיון</t>
  </si>
  <si>
    <t>פארק עירוני</t>
  </si>
  <si>
    <t>תברואה</t>
  </si>
  <si>
    <t>חזות העיר סה"כ</t>
  </si>
  <si>
    <t>בינוי בתי"ס וגנים</t>
  </si>
  <si>
    <t>הנגשה</t>
  </si>
  <si>
    <t>הצטידות</t>
  </si>
  <si>
    <t>יוזמות חינוכיות</t>
  </si>
  <si>
    <t>פורטל</t>
  </si>
  <si>
    <t>שיפוצי מוס"ח</t>
  </si>
  <si>
    <t>תוספת בינוי מוסח</t>
  </si>
  <si>
    <t>חינוך סה"כ</t>
  </si>
  <si>
    <t>הצטיידות</t>
  </si>
  <si>
    <t>כספים סה"כ</t>
  </si>
  <si>
    <t>שדרוג מחשוב וטלפוניה</t>
  </si>
  <si>
    <t>מערכות מידע סה"כ</t>
  </si>
  <si>
    <t>מועדונים ומתקנים</t>
  </si>
  <si>
    <t>נוער סה"כ</t>
  </si>
  <si>
    <t>חדשנות</t>
  </si>
  <si>
    <t>קיימות וחדשנות</t>
  </si>
  <si>
    <t>קיימות סה"כ</t>
  </si>
  <si>
    <t>מוסדות רווחה ומתקנים</t>
  </si>
  <si>
    <t>שח"ק סה"כ</t>
  </si>
  <si>
    <t xml:space="preserve">חשמל </t>
  </si>
  <si>
    <t>עבודות ציבוריות</t>
  </si>
  <si>
    <t>תפעול ותחזוקה סה"כ</t>
  </si>
  <si>
    <t>מוזיאונים</t>
  </si>
  <si>
    <t>מועדוני תרבות</t>
  </si>
  <si>
    <t>ספורט</t>
  </si>
  <si>
    <t>תרבות וספורט סה"כ</t>
  </si>
  <si>
    <t>הוצאות פיתוח - מסגרות תקציב לפי אגפים ונושאים</t>
  </si>
  <si>
    <t>טבלה 3</t>
  </si>
  <si>
    <t>אזורי תעשייה סה"כ</t>
  </si>
  <si>
    <t>הנגשות סה"כ</t>
  </si>
  <si>
    <t>התחדשות עירונית סה"כ</t>
  </si>
  <si>
    <t>כבישים ושצ"פים סה"כ</t>
  </si>
  <si>
    <t>שיפוץ בתי כנסת</t>
  </si>
  <si>
    <t>תוספת בנייה מוסדות עירייה</t>
  </si>
  <si>
    <t>שינויים במבנים</t>
  </si>
  <si>
    <t>מוסדות סה"כ</t>
  </si>
  <si>
    <t>ניקוז ותשתיות</t>
  </si>
  <si>
    <t>ניקוז  סה"כ</t>
  </si>
  <si>
    <t>תיק בניין</t>
  </si>
  <si>
    <t>נכסים סה"כ</t>
  </si>
  <si>
    <t>פרויקטים תחבורתיים ללא מימון</t>
  </si>
  <si>
    <t>שבילי אופנים לפי הרשאות</t>
  </si>
  <si>
    <t>תחבורה סה"כ</t>
  </si>
  <si>
    <t>גשרים</t>
  </si>
  <si>
    <t>תחזוקה סה"כ</t>
  </si>
  <si>
    <t>תכניית מתאר</t>
  </si>
  <si>
    <t>תב"עות</t>
  </si>
  <si>
    <t>תכנון כללי</t>
  </si>
  <si>
    <t>תכנון סה"כ</t>
  </si>
  <si>
    <t>פתוח 60/80</t>
  </si>
  <si>
    <t>60/80 סה"כ</t>
  </si>
  <si>
    <t>חניון השוק</t>
  </si>
  <si>
    <t>חניון שוק סה"כ</t>
  </si>
  <si>
    <t>שיפוץ חזיתות סה"כ</t>
  </si>
  <si>
    <t>הקמת מערך אינוונטר</t>
  </si>
  <si>
    <t>אינוונטר סה"כ</t>
  </si>
  <si>
    <t>פיתוח שטחים וגנ"צ</t>
  </si>
  <si>
    <t>גני משחק ציבוריים</t>
  </si>
  <si>
    <t>ריהוט רחוב וברזיות</t>
  </si>
  <si>
    <t>גיזום וטיפול בעצים</t>
  </si>
  <si>
    <t>גינת כלבים</t>
  </si>
  <si>
    <t>גינון סה"כ</t>
  </si>
  <si>
    <t>טיפול בשצ"פים שילוט ועשבייה</t>
  </si>
  <si>
    <t>ניקיון סה"כ</t>
  </si>
  <si>
    <t>פארק עירוני סה"כ</t>
  </si>
  <si>
    <t>תברואה מזיקים</t>
  </si>
  <si>
    <t>תברואה סה"כ</t>
  </si>
  <si>
    <t>בינוי בתי"ס וגנים סה"כ</t>
  </si>
  <si>
    <t>הנגשה סה"כ</t>
  </si>
  <si>
    <t>הצטידות סה"כ</t>
  </si>
  <si>
    <t>יוזמות</t>
  </si>
  <si>
    <t>יוזמות חינוכיות סה"כ</t>
  </si>
  <si>
    <t>פורטל סה"כ</t>
  </si>
  <si>
    <t>הצללת מגרשי ספורט</t>
  </si>
  <si>
    <t>שדרוגי מוסח- מיזוג חצרות ועוד</t>
  </si>
  <si>
    <t>שיפוצי מוס"ח סה"כ</t>
  </si>
  <si>
    <t>תוספת בינוי מוסח סה"כ</t>
  </si>
  <si>
    <t>הצטיידות עירייה</t>
  </si>
  <si>
    <t>הצטיידות סה"כ</t>
  </si>
  <si>
    <t>שדרוג מחשוב וטלפוניה סה"כ</t>
  </si>
  <si>
    <t>מועדוני נוער ומתקנים</t>
  </si>
  <si>
    <t>חדש 10</t>
  </si>
  <si>
    <t>קן נוע"ל ב-80</t>
  </si>
  <si>
    <t>חדש 9</t>
  </si>
  <si>
    <t>מבנה חדש לצופים</t>
  </si>
  <si>
    <t>מועדונים ומתקנים סה"כ</t>
  </si>
  <si>
    <t>חדשנות סה"כ</t>
  </si>
  <si>
    <t>קיימות וחדשנות סה"כ</t>
  </si>
  <si>
    <t>מוסדות רווחה ומתקנים סה"כ</t>
  </si>
  <si>
    <t>מיזוג במוסדות עירייה</t>
  </si>
  <si>
    <t>חשמל במוסדות עירייה</t>
  </si>
  <si>
    <t>מאור רחובות</t>
  </si>
  <si>
    <t>בקרת תנועה ורמזורים</t>
  </si>
  <si>
    <t>חשמל  סה"כ</t>
  </si>
  <si>
    <t>בטונים שיש וצביעת עמודי תאורה</t>
  </si>
  <si>
    <t>עבודות גרנוליט</t>
  </si>
  <si>
    <t>שדרוג מדרכות במתחמי גנים ציבוריים</t>
  </si>
  <si>
    <t>התקני בטיחות בדרכים</t>
  </si>
  <si>
    <t>קרצוף רבוד</t>
  </si>
  <si>
    <t xml:space="preserve">שדרוג מדרכות </t>
  </si>
  <si>
    <t>שיפוץ כבישים ומדרכות</t>
  </si>
  <si>
    <t>סימון כבישים</t>
  </si>
  <si>
    <t>עבודות ציבוריות סה"כ</t>
  </si>
  <si>
    <t>שדרוג ותחזוקת מבנים</t>
  </si>
  <si>
    <t>שביל הראשונים ובית הבאר</t>
  </si>
  <si>
    <t>מוזיאונים סה"כ</t>
  </si>
  <si>
    <t xml:space="preserve">מועדוני תרבות </t>
  </si>
  <si>
    <t>מועדוני תרבות סה"כ</t>
  </si>
  <si>
    <t>שדרוג מתחם הנוער</t>
  </si>
  <si>
    <t>מגרשי כדורגל</t>
  </si>
  <si>
    <t xml:space="preserve">מתקני ספורט </t>
  </si>
  <si>
    <t>ספורט סה"כ</t>
  </si>
  <si>
    <t>הוצאות פיתוח - מסגרות תקציב לפי אגפים נושאים ותב"רים</t>
  </si>
  <si>
    <t>טבלה 4</t>
  </si>
  <si>
    <t>מקור חיצוני</t>
  </si>
  <si>
    <t>סה"כ</t>
  </si>
  <si>
    <t>בעלי דירות</t>
  </si>
  <si>
    <t>בעלי דירות סה"כ</t>
  </si>
  <si>
    <t>המשרד להגנת הסביבה</t>
  </si>
  <si>
    <t>המשרד להגנת הסביבה סה"כ</t>
  </si>
  <si>
    <t>מפעל הפיס</t>
  </si>
  <si>
    <t>מפעל הפיס סה"כ</t>
  </si>
  <si>
    <t>משרד החינוך</t>
  </si>
  <si>
    <t>משרד החינוך סה"כ</t>
  </si>
  <si>
    <t>משרד השיכון</t>
  </si>
  <si>
    <t>משרד השיכון סה"כ</t>
  </si>
  <si>
    <t>משרד התחבורה</t>
  </si>
  <si>
    <t>משרד התחבורה סה"כ</t>
  </si>
  <si>
    <t>משרד התרבות - קרן המתקנים (טוטו)</t>
  </si>
  <si>
    <t>משרד התרבות - קרן המתקנים (טוטו) סה"כ</t>
  </si>
  <si>
    <t xml:space="preserve"> קרן אגרת שמירה </t>
  </si>
  <si>
    <t xml:space="preserve"> קרן אגרת שמירה  סה"כ</t>
  </si>
  <si>
    <t>חברת ספיר</t>
  </si>
  <si>
    <t>חברת ספיר סה"כ</t>
  </si>
  <si>
    <t>הוצאות פיתוח - מקורות חיצוניים לתכנית הפיתוח</t>
  </si>
  <si>
    <t>טבלה 5</t>
  </si>
  <si>
    <t>מספר פרויקט</t>
  </si>
  <si>
    <t>שם התב"ר \ פרויקט</t>
  </si>
  <si>
    <t>תקציב מצטבר לתחילת השנה</t>
  </si>
  <si>
    <t>תקציב הוצאות 2020</t>
  </si>
  <si>
    <t>תקציב מצטבר לסוף השנה</t>
  </si>
  <si>
    <t>מימון חיצוני 2020</t>
  </si>
  <si>
    <t>מסגרת עצמיות 2020</t>
  </si>
  <si>
    <t>תקציב פיתוח מצטבר לפי פרויקטים לשנת 2020</t>
  </si>
  <si>
    <t>טבלה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</si>
</sst>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 * #,##0_ ;_ * \-#,##0_ ;_ * &quot;-&quot;??_ ;_ @_ "/>
    <numFmt numFmtId="166" formatCode="_(* #,##0_);_(* \(#,##0\);_(* &quot;-&quot;??_);_(@_)"/>
  </numFmts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u/>
      <sz val="11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14"/>
      <color indexed="8"/>
      <name val="David"/>
      <family val="2"/>
      <charset val="177"/>
    </font>
    <font>
      <b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  <charset val="177"/>
    </font>
    <font>
      <b/>
      <sz val="11"/>
      <color rgb="FF000000"/>
      <name val="Arial"/>
      <family val="2"/>
    </font>
    <font>
      <sz val="12"/>
      <color rgb="FF000000"/>
      <name val="Arial"/>
      <family val="2"/>
      <charset val="177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177"/>
    </font>
    <font>
      <b/>
      <sz val="12"/>
      <color rgb="FF000000"/>
      <name val="David"/>
      <family val="2"/>
      <charset val="177"/>
    </font>
    <font>
      <b/>
      <u/>
      <sz val="11"/>
      <color rgb="FF000000"/>
      <name val="David"/>
      <family val="2"/>
      <charset val="177"/>
    </font>
    <font>
      <b/>
      <u/>
      <sz val="12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sz val="12"/>
      <color rgb="FF000000"/>
      <name val="David"/>
      <family val="2"/>
      <charset val="177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rgb="FFD8E4BC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CD5B4"/>
        <bgColor rgb="FF000000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95B3D7"/>
      </top>
      <bottom style="medium">
        <color indexed="64"/>
      </bottom>
      <diagonal/>
    </border>
    <border>
      <left/>
      <right/>
      <top style="thin">
        <color rgb="FF95B3D7"/>
      </top>
      <bottom style="medium">
        <color indexed="64"/>
      </bottom>
      <diagonal/>
    </border>
    <border>
      <left/>
      <right style="medium">
        <color indexed="64"/>
      </right>
      <top style="thin">
        <color rgb="FF95B3D7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95B3D7"/>
      </top>
      <bottom style="medium">
        <color indexed="64"/>
      </bottom>
      <diagonal/>
    </border>
    <border>
      <left/>
      <right style="thin">
        <color indexed="64"/>
      </right>
      <top style="thin">
        <color rgb="FF95B3D7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/>
    <xf numFmtId="0" fontId="3" fillId="0" borderId="0" xfId="0" applyFont="1"/>
    <xf numFmtId="165" fontId="5" fillId="0" borderId="0" xfId="1" applyNumberFormat="1" applyFont="1"/>
    <xf numFmtId="0" fontId="6" fillId="0" borderId="0" xfId="0" applyFont="1" applyBorder="1"/>
    <xf numFmtId="0" fontId="8" fillId="0" borderId="6" xfId="0" applyFont="1" applyFill="1" applyBorder="1" applyAlignment="1">
      <alignment horizontal="right"/>
    </xf>
    <xf numFmtId="165" fontId="8" fillId="0" borderId="6" xfId="1" applyNumberFormat="1" applyFont="1" applyFill="1" applyBorder="1" applyAlignment="1">
      <alignment horizontal="right"/>
    </xf>
    <xf numFmtId="165" fontId="8" fillId="0" borderId="7" xfId="1" applyNumberFormat="1" applyFont="1" applyFill="1" applyBorder="1" applyAlignment="1">
      <alignment horizontal="right"/>
    </xf>
    <xf numFmtId="165" fontId="8" fillId="0" borderId="8" xfId="1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9" fillId="3" borderId="2" xfId="0" applyFont="1" applyFill="1" applyBorder="1"/>
    <xf numFmtId="166" fontId="0" fillId="0" borderId="0" xfId="0" applyNumberFormat="1" applyBorder="1"/>
    <xf numFmtId="0" fontId="0" fillId="0" borderId="14" xfId="0" applyBorder="1"/>
    <xf numFmtId="0" fontId="0" fillId="0" borderId="7" xfId="0" applyBorder="1"/>
    <xf numFmtId="166" fontId="0" fillId="0" borderId="16" xfId="0" applyNumberFormat="1" applyBorder="1"/>
    <xf numFmtId="166" fontId="0" fillId="0" borderId="17" xfId="0" applyNumberFormat="1" applyBorder="1"/>
    <xf numFmtId="166" fontId="0" fillId="0" borderId="22" xfId="0" applyNumberFormat="1" applyBorder="1"/>
    <xf numFmtId="166" fontId="0" fillId="0" borderId="23" xfId="0" applyNumberFormat="1" applyBorder="1"/>
    <xf numFmtId="0" fontId="12" fillId="4" borderId="4" xfId="0" applyFont="1" applyFill="1" applyBorder="1" applyAlignment="1">
      <alignment horizontal="right"/>
    </xf>
    <xf numFmtId="0" fontId="12" fillId="4" borderId="4" xfId="0" applyFont="1" applyFill="1" applyBorder="1" applyAlignment="1">
      <alignment horizontal="right" wrapText="1"/>
    </xf>
    <xf numFmtId="0" fontId="12" fillId="4" borderId="34" xfId="0" applyFont="1" applyFill="1" applyBorder="1" applyAlignment="1">
      <alignment horizontal="right" wrapText="1"/>
    </xf>
    <xf numFmtId="0" fontId="13" fillId="0" borderId="6" xfId="0" applyFont="1" applyFill="1" applyBorder="1" applyAlignment="1">
      <alignment horizontal="right"/>
    </xf>
    <xf numFmtId="166" fontId="13" fillId="0" borderId="6" xfId="0" applyNumberFormat="1" applyFont="1" applyFill="1" applyBorder="1"/>
    <xf numFmtId="0" fontId="13" fillId="0" borderId="7" xfId="0" applyFont="1" applyFill="1" applyBorder="1" applyAlignment="1">
      <alignment horizontal="right"/>
    </xf>
    <xf numFmtId="166" fontId="13" fillId="0" borderId="7" xfId="0" applyNumberFormat="1" applyFont="1" applyFill="1" applyBorder="1"/>
    <xf numFmtId="0" fontId="14" fillId="5" borderId="8" xfId="0" applyFont="1" applyFill="1" applyBorder="1" applyAlignment="1">
      <alignment horizontal="right"/>
    </xf>
    <xf numFmtId="166" fontId="14" fillId="5" borderId="8" xfId="0" applyNumberFormat="1" applyFont="1" applyFill="1" applyBorder="1"/>
    <xf numFmtId="0" fontId="4" fillId="0" borderId="0" xfId="0" applyFont="1" applyAlignment="1">
      <alignment horizontal="center"/>
    </xf>
    <xf numFmtId="0" fontId="9" fillId="3" borderId="1" xfId="0" applyFont="1" applyFill="1" applyBorder="1"/>
    <xf numFmtId="0" fontId="12" fillId="4" borderId="8" xfId="0" applyFont="1" applyFill="1" applyBorder="1"/>
    <xf numFmtId="0" fontId="12" fillId="4" borderId="1" xfId="0" applyFont="1" applyFill="1" applyBorder="1"/>
    <xf numFmtId="0" fontId="11" fillId="0" borderId="14" xfId="0" applyFont="1" applyFill="1" applyBorder="1"/>
    <xf numFmtId="0" fontId="11" fillId="0" borderId="8" xfId="0" applyFont="1" applyFill="1" applyBorder="1"/>
    <xf numFmtId="0" fontId="11" fillId="0" borderId="15" xfId="0" applyFont="1" applyFill="1" applyBorder="1"/>
    <xf numFmtId="0" fontId="11" fillId="0" borderId="13" xfId="0" applyFont="1" applyFill="1" applyBorder="1"/>
    <xf numFmtId="0" fontId="11" fillId="0" borderId="1" xfId="0" applyFont="1" applyFill="1" applyBorder="1"/>
    <xf numFmtId="166" fontId="11" fillId="0" borderId="26" xfId="0" applyNumberFormat="1" applyFont="1" applyFill="1" applyBorder="1"/>
    <xf numFmtId="166" fontId="11" fillId="0" borderId="34" xfId="0" applyNumberFormat="1" applyFont="1" applyFill="1" applyBorder="1"/>
    <xf numFmtId="0" fontId="11" fillId="6" borderId="1" xfId="0" applyFont="1" applyFill="1" applyBorder="1"/>
    <xf numFmtId="0" fontId="11" fillId="6" borderId="13" xfId="0" applyFont="1" applyFill="1" applyBorder="1"/>
    <xf numFmtId="166" fontId="11" fillId="6" borderId="1" xfId="0" applyNumberFormat="1" applyFont="1" applyFill="1" applyBorder="1"/>
    <xf numFmtId="166" fontId="11" fillId="6" borderId="2" xfId="0" applyNumberFormat="1" applyFont="1" applyFill="1" applyBorder="1"/>
    <xf numFmtId="166" fontId="11" fillId="6" borderId="3" xfId="0" applyNumberFormat="1" applyFont="1" applyFill="1" applyBorder="1"/>
    <xf numFmtId="0" fontId="11" fillId="0" borderId="24" xfId="0" applyFont="1" applyFill="1" applyBorder="1"/>
    <xf numFmtId="0" fontId="11" fillId="0" borderId="34" xfId="0" applyFont="1" applyFill="1" applyBorder="1"/>
    <xf numFmtId="166" fontId="11" fillId="0" borderId="13" xfId="0" applyNumberFormat="1" applyFont="1" applyFill="1" applyBorder="1"/>
    <xf numFmtId="166" fontId="11" fillId="0" borderId="14" xfId="0" applyNumberFormat="1" applyFont="1" applyFill="1" applyBorder="1"/>
    <xf numFmtId="0" fontId="11" fillId="0" borderId="40" xfId="0" applyFont="1" applyFill="1" applyBorder="1"/>
    <xf numFmtId="0" fontId="11" fillId="0" borderId="37" xfId="0" applyFont="1" applyFill="1" applyBorder="1"/>
    <xf numFmtId="0" fontId="11" fillId="0" borderId="34" xfId="0" applyFont="1" applyFill="1" applyBorder="1" applyAlignment="1">
      <alignment horizontal="right"/>
    </xf>
    <xf numFmtId="0" fontId="11" fillId="6" borderId="31" xfId="0" applyFont="1" applyFill="1" applyBorder="1"/>
    <xf numFmtId="0" fontId="15" fillId="5" borderId="8" xfId="0" applyFont="1" applyFill="1" applyBorder="1"/>
    <xf numFmtId="166" fontId="15" fillId="5" borderId="37" xfId="0" applyNumberFormat="1" applyFont="1" applyFill="1" applyBorder="1"/>
    <xf numFmtId="0" fontId="12" fillId="4" borderId="2" xfId="0" applyFont="1" applyFill="1" applyBorder="1"/>
    <xf numFmtId="0" fontId="12" fillId="4" borderId="27" xfId="0" applyFont="1" applyFill="1" applyBorder="1" applyAlignment="1">
      <alignment wrapText="1"/>
    </xf>
    <xf numFmtId="0" fontId="12" fillId="4" borderId="2" xfId="0" applyFont="1" applyFill="1" applyBorder="1" applyAlignment="1">
      <alignment wrapText="1"/>
    </xf>
    <xf numFmtId="0" fontId="12" fillId="4" borderId="3" xfId="0" applyFont="1" applyFill="1" applyBorder="1" applyAlignment="1">
      <alignment wrapText="1"/>
    </xf>
    <xf numFmtId="0" fontId="11" fillId="0" borderId="31" xfId="0" applyFont="1" applyFill="1" applyBorder="1"/>
    <xf numFmtId="0" fontId="11" fillId="0" borderId="7" xfId="0" applyFont="1" applyFill="1" applyBorder="1"/>
    <xf numFmtId="0" fontId="11" fillId="0" borderId="41" xfId="0" applyFont="1" applyFill="1" applyBorder="1"/>
    <xf numFmtId="0" fontId="11" fillId="0" borderId="26" xfId="0" applyFont="1" applyFill="1" applyBorder="1"/>
    <xf numFmtId="166" fontId="11" fillId="0" borderId="35" xfId="0" applyNumberFormat="1" applyFont="1" applyFill="1" applyBorder="1"/>
    <xf numFmtId="166" fontId="11" fillId="0" borderId="36" xfId="0" applyNumberFormat="1" applyFont="1" applyFill="1" applyBorder="1"/>
    <xf numFmtId="166" fontId="11" fillId="0" borderId="17" xfId="0" applyNumberFormat="1" applyFont="1" applyFill="1" applyBorder="1"/>
    <xf numFmtId="166" fontId="11" fillId="0" borderId="29" xfId="0" applyNumberFormat="1" applyFont="1" applyFill="1" applyBorder="1"/>
    <xf numFmtId="166" fontId="11" fillId="0" borderId="0" xfId="0" applyNumberFormat="1" applyFont="1" applyFill="1" applyBorder="1"/>
    <xf numFmtId="166" fontId="11" fillId="0" borderId="23" xfId="0" applyNumberFormat="1" applyFont="1" applyFill="1" applyBorder="1"/>
    <xf numFmtId="0" fontId="11" fillId="6" borderId="32" xfId="0" applyFont="1" applyFill="1" applyBorder="1"/>
    <xf numFmtId="0" fontId="11" fillId="6" borderId="30" xfId="0" applyFont="1" applyFill="1" applyBorder="1"/>
    <xf numFmtId="166" fontId="11" fillId="6" borderId="20" xfId="0" applyNumberFormat="1" applyFont="1" applyFill="1" applyBorder="1"/>
    <xf numFmtId="166" fontId="11" fillId="6" borderId="18" xfId="0" applyNumberFormat="1" applyFont="1" applyFill="1" applyBorder="1"/>
    <xf numFmtId="166" fontId="11" fillId="6" borderId="21" xfId="0" applyNumberFormat="1" applyFont="1" applyFill="1" applyBorder="1"/>
    <xf numFmtId="166" fontId="11" fillId="6" borderId="19" xfId="0" applyNumberFormat="1" applyFont="1" applyFill="1" applyBorder="1"/>
    <xf numFmtId="0" fontId="11" fillId="4" borderId="1" xfId="0" applyFont="1" applyFill="1" applyBorder="1"/>
    <xf numFmtId="0" fontId="11" fillId="4" borderId="2" xfId="0" applyFont="1" applyFill="1" applyBorder="1"/>
    <xf numFmtId="0" fontId="11" fillId="4" borderId="25" xfId="0" applyFont="1" applyFill="1" applyBorder="1"/>
    <xf numFmtId="0" fontId="11" fillId="4" borderId="26" xfId="0" applyFont="1" applyFill="1" applyBorder="1"/>
    <xf numFmtId="166" fontId="11" fillId="4" borderId="39" xfId="0" applyNumberFormat="1" applyFont="1" applyFill="1" applyBorder="1"/>
    <xf numFmtId="166" fontId="11" fillId="4" borderId="2" xfId="0" applyNumberFormat="1" applyFont="1" applyFill="1" applyBorder="1"/>
    <xf numFmtId="166" fontId="11" fillId="4" borderId="27" xfId="0" applyNumberFormat="1" applyFont="1" applyFill="1" applyBorder="1"/>
    <xf numFmtId="166" fontId="11" fillId="4" borderId="3" xfId="0" applyNumberFormat="1" applyFont="1" applyFill="1" applyBorder="1"/>
    <xf numFmtId="0" fontId="11" fillId="6" borderId="0" xfId="0" applyFont="1" applyFill="1" applyBorder="1"/>
    <xf numFmtId="0" fontId="11" fillId="0" borderId="32" xfId="0" applyFont="1" applyFill="1" applyBorder="1"/>
    <xf numFmtId="0" fontId="11" fillId="0" borderId="3" xfId="0" applyFont="1" applyFill="1" applyBorder="1"/>
    <xf numFmtId="0" fontId="11" fillId="4" borderId="3" xfId="0" applyFont="1" applyFill="1" applyBorder="1"/>
    <xf numFmtId="0" fontId="15" fillId="7" borderId="40" xfId="0" applyFont="1" applyFill="1" applyBorder="1"/>
    <xf numFmtId="0" fontId="15" fillId="7" borderId="30" xfId="0" applyFont="1" applyFill="1" applyBorder="1"/>
    <xf numFmtId="0" fontId="15" fillId="7" borderId="31" xfId="0" applyFont="1" applyFill="1" applyBorder="1"/>
    <xf numFmtId="166" fontId="15" fillId="7" borderId="42" xfId="0" applyNumberFormat="1" applyFont="1" applyFill="1" applyBorder="1"/>
    <xf numFmtId="166" fontId="15" fillId="7" borderId="30" xfId="0" applyNumberFormat="1" applyFont="1" applyFill="1" applyBorder="1"/>
    <xf numFmtId="166" fontId="15" fillId="7" borderId="43" xfId="0" applyNumberFormat="1" applyFont="1" applyFill="1" applyBorder="1"/>
    <xf numFmtId="166" fontId="15" fillId="7" borderId="31" xfId="0" applyNumberFormat="1" applyFont="1" applyFill="1" applyBorder="1"/>
    <xf numFmtId="0" fontId="9" fillId="0" borderId="44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166" fontId="9" fillId="0" borderId="18" xfId="0" applyNumberFormat="1" applyFont="1" applyBorder="1"/>
    <xf numFmtId="166" fontId="9" fillId="0" borderId="21" xfId="0" applyNumberFormat="1" applyFont="1" applyBorder="1"/>
    <xf numFmtId="0" fontId="9" fillId="0" borderId="0" xfId="0" applyFont="1"/>
    <xf numFmtId="0" fontId="9" fillId="7" borderId="1" xfId="0" applyFont="1" applyFill="1" applyBorder="1"/>
    <xf numFmtId="0" fontId="9" fillId="7" borderId="2" xfId="0" applyFont="1" applyFill="1" applyBorder="1"/>
    <xf numFmtId="0" fontId="9" fillId="7" borderId="3" xfId="0" applyFont="1" applyFill="1" applyBorder="1"/>
    <xf numFmtId="166" fontId="9" fillId="7" borderId="39" xfId="0" applyNumberFormat="1" applyFont="1" applyFill="1" applyBorder="1"/>
    <xf numFmtId="166" fontId="9" fillId="7" borderId="2" xfId="0" applyNumberFormat="1" applyFont="1" applyFill="1" applyBorder="1"/>
    <xf numFmtId="166" fontId="9" fillId="7" borderId="27" xfId="0" applyNumberFormat="1" applyFont="1" applyFill="1" applyBorder="1"/>
    <xf numFmtId="0" fontId="16" fillId="0" borderId="7" xfId="0" applyFont="1" applyFill="1" applyBorder="1"/>
    <xf numFmtId="0" fontId="16" fillId="0" borderId="14" xfId="0" applyFont="1" applyFill="1" applyBorder="1"/>
    <xf numFmtId="0" fontId="16" fillId="0" borderId="37" xfId="0" applyFont="1" applyFill="1" applyBorder="1"/>
    <xf numFmtId="0" fontId="16" fillId="6" borderId="32" xfId="0" applyFont="1" applyFill="1" applyBorder="1"/>
    <xf numFmtId="0" fontId="16" fillId="6" borderId="33" xfId="0" applyFont="1" applyFill="1" applyBorder="1"/>
    <xf numFmtId="0" fontId="16" fillId="6" borderId="31" xfId="0" applyFont="1" applyFill="1" applyBorder="1"/>
    <xf numFmtId="166" fontId="16" fillId="6" borderId="21" xfId="0" applyNumberFormat="1" applyFont="1" applyFill="1" applyBorder="1"/>
    <xf numFmtId="166" fontId="16" fillId="6" borderId="18" xfId="0" applyNumberFormat="1" applyFont="1" applyFill="1" applyBorder="1"/>
    <xf numFmtId="166" fontId="16" fillId="6" borderId="38" xfId="0" applyNumberFormat="1" applyFont="1" applyFill="1" applyBorder="1"/>
    <xf numFmtId="166" fontId="16" fillId="6" borderId="19" xfId="0" applyNumberFormat="1" applyFont="1" applyFill="1" applyBorder="1"/>
    <xf numFmtId="0" fontId="16" fillId="9" borderId="1" xfId="0" applyFont="1" applyFill="1" applyBorder="1"/>
    <xf numFmtId="0" fontId="16" fillId="9" borderId="2" xfId="0" applyFont="1" applyFill="1" applyBorder="1"/>
    <xf numFmtId="0" fontId="16" fillId="9" borderId="3" xfId="0" applyFont="1" applyFill="1" applyBorder="1"/>
    <xf numFmtId="166" fontId="16" fillId="9" borderId="27" xfId="0" applyNumberFormat="1" applyFont="1" applyFill="1" applyBorder="1"/>
    <xf numFmtId="166" fontId="16" fillId="9" borderId="2" xfId="0" applyNumberFormat="1" applyFont="1" applyFill="1" applyBorder="1"/>
    <xf numFmtId="166" fontId="16" fillId="9" borderId="28" xfId="0" applyNumberFormat="1" applyFont="1" applyFill="1" applyBorder="1"/>
    <xf numFmtId="166" fontId="16" fillId="9" borderId="3" xfId="0" applyNumberFormat="1" applyFont="1" applyFill="1" applyBorder="1"/>
    <xf numFmtId="0" fontId="16" fillId="6" borderId="13" xfId="0" applyFont="1" applyFill="1" applyBorder="1"/>
    <xf numFmtId="0" fontId="16" fillId="0" borderId="9" xfId="0" applyFont="1" applyFill="1" applyBorder="1"/>
    <xf numFmtId="0" fontId="16" fillId="6" borderId="30" xfId="0" applyFont="1" applyFill="1" applyBorder="1"/>
    <xf numFmtId="0" fontId="16" fillId="8" borderId="45" xfId="0" applyFont="1" applyFill="1" applyBorder="1"/>
    <xf numFmtId="0" fontId="16" fillId="8" borderId="46" xfId="0" applyFont="1" applyFill="1" applyBorder="1"/>
    <xf numFmtId="0" fontId="16" fillId="8" borderId="47" xfId="0" applyFont="1" applyFill="1" applyBorder="1"/>
    <xf numFmtId="166" fontId="16" fillId="8" borderId="48" xfId="0" applyNumberFormat="1" applyFont="1" applyFill="1" applyBorder="1"/>
    <xf numFmtId="166" fontId="16" fillId="8" borderId="49" xfId="0" applyNumberFormat="1" applyFont="1" applyFill="1" applyBorder="1"/>
    <xf numFmtId="166" fontId="16" fillId="8" borderId="47" xfId="0" applyNumberFormat="1" applyFont="1" applyFill="1" applyBorder="1"/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166" fontId="9" fillId="3" borderId="27" xfId="1" applyNumberFormat="1" applyFont="1" applyFill="1" applyBorder="1" applyAlignment="1">
      <alignment horizontal="center" vertical="center" wrapText="1"/>
    </xf>
    <xf numFmtId="166" fontId="9" fillId="3" borderId="2" xfId="1" applyNumberFormat="1" applyFont="1" applyFill="1" applyBorder="1" applyAlignment="1">
      <alignment horizontal="center" vertical="center" wrapText="1"/>
    </xf>
    <xf numFmtId="166" fontId="9" fillId="3" borderId="3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left"/>
    </xf>
    <xf numFmtId="0" fontId="7" fillId="10" borderId="4" xfId="0" applyFont="1" applyFill="1" applyBorder="1" applyAlignment="1">
      <alignment wrapText="1"/>
    </xf>
    <xf numFmtId="0" fontId="7" fillId="10" borderId="5" xfId="0" applyFont="1" applyFill="1" applyBorder="1" applyAlignment="1">
      <alignment wrapText="1"/>
    </xf>
    <xf numFmtId="0" fontId="17" fillId="11" borderId="6" xfId="0" applyFont="1" applyFill="1" applyBorder="1" applyAlignment="1">
      <alignment horizontal="right" vertical="center" wrapText="1"/>
    </xf>
    <xf numFmtId="165" fontId="17" fillId="11" borderId="6" xfId="1" applyNumberFormat="1" applyFont="1" applyFill="1" applyBorder="1" applyAlignment="1">
      <alignment horizontal="right" vertical="center"/>
    </xf>
    <xf numFmtId="165" fontId="7" fillId="11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right" wrapText="1"/>
    </xf>
    <xf numFmtId="0" fontId="8" fillId="0" borderId="8" xfId="0" applyFont="1" applyFill="1" applyBorder="1" applyAlignment="1">
      <alignment horizontal="right" wrapText="1"/>
    </xf>
    <xf numFmtId="0" fontId="17" fillId="11" borderId="5" xfId="0" applyFont="1" applyFill="1" applyBorder="1" applyAlignment="1">
      <alignment horizontal="right" vertical="center" wrapText="1"/>
    </xf>
    <xf numFmtId="166" fontId="7" fillId="11" borderId="5" xfId="1" applyNumberFormat="1" applyFont="1" applyFill="1" applyBorder="1" applyAlignment="1">
      <alignment horizontal="right"/>
    </xf>
    <xf numFmtId="0" fontId="7" fillId="12" borderId="6" xfId="0" applyFont="1" applyFill="1" applyBorder="1" applyAlignment="1">
      <alignment horizontal="right" wrapText="1"/>
    </xf>
    <xf numFmtId="165" fontId="7" fillId="12" borderId="6" xfId="1" applyNumberFormat="1" applyFont="1" applyFill="1" applyBorder="1" applyAlignment="1">
      <alignment horizontal="right"/>
    </xf>
    <xf numFmtId="0" fontId="7" fillId="10" borderId="9" xfId="0" applyFont="1" applyFill="1" applyBorder="1" applyAlignment="1">
      <alignment horizontal="right" wrapText="1"/>
    </xf>
    <xf numFmtId="165" fontId="7" fillId="10" borderId="9" xfId="1" applyNumberFormat="1" applyFont="1" applyFill="1" applyBorder="1" applyAlignment="1">
      <alignment horizontal="right"/>
    </xf>
    <xf numFmtId="0" fontId="18" fillId="13" borderId="10" xfId="0" applyFont="1" applyFill="1" applyBorder="1" applyAlignment="1"/>
    <xf numFmtId="0" fontId="19" fillId="13" borderId="10" xfId="0" applyFont="1" applyFill="1" applyBorder="1" applyAlignment="1"/>
    <xf numFmtId="0" fontId="20" fillId="0" borderId="11" xfId="0" applyFont="1" applyFill="1" applyBorder="1"/>
    <xf numFmtId="0" fontId="7" fillId="0" borderId="11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right"/>
    </xf>
    <xf numFmtId="165" fontId="21" fillId="0" borderId="11" xfId="1" applyNumberFormat="1" applyFont="1" applyFill="1" applyBorder="1"/>
    <xf numFmtId="165" fontId="17" fillId="0" borderId="11" xfId="1" applyNumberFormat="1" applyFont="1" applyFill="1" applyBorder="1"/>
    <xf numFmtId="0" fontId="7" fillId="13" borderId="12" xfId="0" applyFont="1" applyFill="1" applyBorder="1" applyAlignment="1">
      <alignment horizontal="right"/>
    </xf>
    <xf numFmtId="165" fontId="7" fillId="13" borderId="12" xfId="1" applyNumberFormat="1" applyFont="1" applyFill="1" applyBorder="1" applyAlignment="1">
      <alignment horizontal="right"/>
    </xf>
    <xf numFmtId="3" fontId="13" fillId="0" borderId="8" xfId="0" applyNumberFormat="1" applyFont="1" applyFill="1" applyBorder="1"/>
    <xf numFmtId="0" fontId="7" fillId="13" borderId="8" xfId="0" applyFont="1" applyFill="1" applyBorder="1" applyAlignment="1">
      <alignment horizontal="right"/>
    </xf>
    <xf numFmtId="166" fontId="7" fillId="13" borderId="8" xfId="2" applyNumberFormat="1" applyFont="1" applyFill="1" applyBorder="1" applyAlignment="1">
      <alignment horizontal="right"/>
    </xf>
    <xf numFmtId="165" fontId="0" fillId="0" borderId="0" xfId="0" applyNumberFormat="1"/>
    <xf numFmtId="166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</cellXfs>
  <cellStyles count="3">
    <cellStyle name="Comma" xfId="2" builtinId="3"/>
    <cellStyle name="Comma 21 2" xfId="1" xr:uid="{00000000-0005-0000-0000-000001000000}"/>
    <cellStyle name="Normal" xfId="0" builtinId="0"/>
  </cellStyles>
  <dxfs count="33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3" defaultTableStyle="TableStyleMedium2" defaultPivotStyle="PivotStyleLight16">
    <tableStyle name="PivotStyleLight16 2" table="0" count="11" xr9:uid="{00000000-0011-0000-FFFF-FFFF00000000}">
      <tableStyleElement type="headerRow" dxfId="32"/>
      <tableStyleElement type="totalRow" dxfId="31"/>
      <tableStyleElement type="firstRowStripe" dxfId="30"/>
      <tableStyleElement type="firstColumnStripe" dxfId="29"/>
      <tableStyleElement type="firstSubtotalColumn" dxfId="28"/>
      <tableStyleElement type="firstSubtotalRow" dxfId="27"/>
      <tableStyleElement type="secondSubtotalRow" dxfId="26"/>
      <tableStyleElement type="firstRowSubheading" dxfId="25"/>
      <tableStyleElement type="secondRowSubheading" dxfId="24"/>
      <tableStyleElement type="pageFieldLabels" dxfId="23"/>
      <tableStyleElement type="pageFieldValues" dxfId="22"/>
    </tableStyle>
    <tableStyle name="PivotStyleLight16 3" table="0" count="11" xr9:uid="{00000000-0011-0000-FFFF-FFFF01000000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4" table="0" count="11" xr9:uid="{00000000-0011-0000-FFFF-FFFF02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9"/>
  <sheetViews>
    <sheetView rightToLeft="1" tabSelected="1" workbookViewId="0">
      <selection activeCell="C1" sqref="C1"/>
    </sheetView>
  </sheetViews>
  <sheetFormatPr defaultRowHeight="14.25" x14ac:dyDescent="0.2"/>
  <cols>
    <col min="1" max="1" width="5.375" customWidth="1"/>
    <col min="2" max="2" width="28" customWidth="1"/>
    <col min="3" max="3" width="14.375" customWidth="1"/>
    <col min="4" max="4" width="13.75" customWidth="1"/>
    <col min="5" max="5" width="12.375" customWidth="1"/>
    <col min="6" max="6" width="12.125" customWidth="1"/>
    <col min="7" max="7" width="9.875" customWidth="1"/>
  </cols>
  <sheetData>
    <row r="2" spans="2:7" ht="15.75" x14ac:dyDescent="0.25">
      <c r="B2" s="1" t="s">
        <v>0</v>
      </c>
      <c r="C2" s="2"/>
      <c r="D2" s="2"/>
      <c r="E2" s="2"/>
    </row>
    <row r="3" spans="2:7" ht="18.75" x14ac:dyDescent="0.3">
      <c r="B3" s="168" t="s">
        <v>1</v>
      </c>
      <c r="C3" s="168"/>
      <c r="D3" s="168"/>
      <c r="E3" s="2"/>
    </row>
    <row r="4" spans="2:7" ht="15.75" thickBot="1" x14ac:dyDescent="0.3">
      <c r="F4" s="3" t="s">
        <v>2</v>
      </c>
    </row>
    <row r="5" spans="2:7" ht="15.75" thickBot="1" x14ac:dyDescent="0.3">
      <c r="B5" s="4"/>
      <c r="C5" s="169" t="s">
        <v>3</v>
      </c>
      <c r="D5" s="170"/>
      <c r="E5" s="170"/>
    </row>
    <row r="6" spans="2:7" ht="15.75" x14ac:dyDescent="0.25">
      <c r="B6" s="140" t="s">
        <v>4</v>
      </c>
      <c r="C6" s="141" t="s">
        <v>5</v>
      </c>
      <c r="D6" s="141" t="s">
        <v>6</v>
      </c>
      <c r="E6" s="141" t="s">
        <v>7</v>
      </c>
      <c r="F6" s="140" t="s">
        <v>8</v>
      </c>
    </row>
    <row r="7" spans="2:7" ht="15.75" x14ac:dyDescent="0.25">
      <c r="B7" s="5" t="s">
        <v>9</v>
      </c>
      <c r="C7" s="6">
        <v>25500</v>
      </c>
      <c r="D7" s="6">
        <v>0</v>
      </c>
      <c r="E7" s="6"/>
      <c r="F7" s="6">
        <f>SUM(C7:E7)</f>
        <v>25500</v>
      </c>
    </row>
    <row r="8" spans="2:7" ht="15.75" x14ac:dyDescent="0.25">
      <c r="B8" s="5" t="s">
        <v>10</v>
      </c>
      <c r="C8" s="6">
        <v>45000</v>
      </c>
      <c r="D8" s="6">
        <v>50000</v>
      </c>
      <c r="E8" s="6">
        <v>50000</v>
      </c>
      <c r="F8" s="6">
        <f>SUM(C8:E8)</f>
        <v>145000</v>
      </c>
    </row>
    <row r="9" spans="2:7" ht="15.75" x14ac:dyDescent="0.25">
      <c r="B9" s="9" t="s">
        <v>11</v>
      </c>
      <c r="C9" s="6">
        <v>2000</v>
      </c>
      <c r="D9" s="6">
        <v>2000</v>
      </c>
      <c r="E9" s="6">
        <v>2000</v>
      </c>
      <c r="F9" s="6">
        <f>SUM(C9:E9)</f>
        <v>6000</v>
      </c>
    </row>
    <row r="10" spans="2:7" ht="15.75" x14ac:dyDescent="0.25">
      <c r="B10" s="5" t="s">
        <v>12</v>
      </c>
      <c r="C10" s="6">
        <v>6000</v>
      </c>
      <c r="D10" s="6">
        <v>1000</v>
      </c>
      <c r="E10" s="6">
        <v>2000</v>
      </c>
      <c r="F10" s="6">
        <f>SUM(C10:E10)</f>
        <v>9000</v>
      </c>
    </row>
    <row r="11" spans="2:7" ht="15.75" x14ac:dyDescent="0.2">
      <c r="B11" s="142" t="s">
        <v>13</v>
      </c>
      <c r="C11" s="143">
        <v>78500</v>
      </c>
      <c r="D11" s="143">
        <v>53000</v>
      </c>
      <c r="E11" s="143">
        <v>54000</v>
      </c>
      <c r="F11" s="144">
        <f>SUM(F7:F10)</f>
        <v>185500</v>
      </c>
      <c r="G11" s="165"/>
    </row>
    <row r="12" spans="2:7" ht="15.75" x14ac:dyDescent="0.25">
      <c r="B12" s="9" t="s">
        <v>14</v>
      </c>
      <c r="C12" s="6">
        <v>1000</v>
      </c>
      <c r="D12" s="6">
        <v>1000</v>
      </c>
      <c r="E12" s="6">
        <v>1000</v>
      </c>
      <c r="F12" s="6">
        <f t="shared" ref="F12:F17" si="0">SUM(C12:E12)</f>
        <v>3000</v>
      </c>
    </row>
    <row r="13" spans="2:7" ht="15.75" x14ac:dyDescent="0.25">
      <c r="B13" s="9" t="s">
        <v>15</v>
      </c>
      <c r="C13" s="6">
        <v>-20592</v>
      </c>
      <c r="D13" s="6">
        <v>-23491.733333333334</v>
      </c>
      <c r="E13" s="6">
        <v>-25098.187777777777</v>
      </c>
      <c r="F13" s="6">
        <f t="shared" si="0"/>
        <v>-69181.921111111122</v>
      </c>
    </row>
    <row r="14" spans="2:7" ht="32.25" thickBot="1" x14ac:dyDescent="0.3">
      <c r="B14" s="145" t="s">
        <v>16</v>
      </c>
      <c r="C14" s="7">
        <v>4527</v>
      </c>
      <c r="D14" s="7">
        <v>2940</v>
      </c>
      <c r="E14" s="7"/>
      <c r="F14" s="7">
        <f t="shared" si="0"/>
        <v>7467</v>
      </c>
    </row>
    <row r="15" spans="2:7" ht="16.5" thickBot="1" x14ac:dyDescent="0.3">
      <c r="B15" s="146" t="s">
        <v>17</v>
      </c>
      <c r="C15" s="8">
        <v>-10500</v>
      </c>
      <c r="D15" s="8">
        <v>-11000</v>
      </c>
      <c r="E15" s="8">
        <v>-11000</v>
      </c>
      <c r="F15" s="8">
        <f t="shared" si="0"/>
        <v>-32500</v>
      </c>
    </row>
    <row r="16" spans="2:7" ht="31.5" x14ac:dyDescent="0.25">
      <c r="B16" s="147" t="s">
        <v>18</v>
      </c>
      <c r="C16" s="148">
        <v>-25565</v>
      </c>
      <c r="D16" s="148">
        <v>-30551.733333333334</v>
      </c>
      <c r="E16" s="148">
        <v>-35098.187777777777</v>
      </c>
      <c r="F16" s="148">
        <f t="shared" si="0"/>
        <v>-91214.921111111122</v>
      </c>
    </row>
    <row r="17" spans="2:7" ht="15.75" x14ac:dyDescent="0.25">
      <c r="B17" s="149" t="s">
        <v>19</v>
      </c>
      <c r="C17" s="150">
        <v>52935</v>
      </c>
      <c r="D17" s="150">
        <v>22448.266666666666</v>
      </c>
      <c r="E17" s="150">
        <v>18901.812222222223</v>
      </c>
      <c r="F17" s="150">
        <f t="shared" si="0"/>
        <v>94285.078888888878</v>
      </c>
      <c r="G17" s="167"/>
    </row>
    <row r="18" spans="2:7" ht="15.75" x14ac:dyDescent="0.25">
      <c r="B18" s="9" t="s">
        <v>20</v>
      </c>
      <c r="C18" s="6">
        <v>32000</v>
      </c>
      <c r="D18" s="6">
        <v>40000</v>
      </c>
      <c r="E18" s="6">
        <v>40000</v>
      </c>
      <c r="F18" s="6">
        <f t="shared" ref="F18:F20" si="1">SUM(C18:E18)</f>
        <v>112000</v>
      </c>
    </row>
    <row r="19" spans="2:7" ht="15.75" x14ac:dyDescent="0.25">
      <c r="B19" s="9" t="s">
        <v>21</v>
      </c>
      <c r="C19" s="6">
        <v>34299.9</v>
      </c>
      <c r="D19" s="6">
        <v>28058</v>
      </c>
      <c r="E19" s="6">
        <v>13907</v>
      </c>
      <c r="F19" s="6">
        <f t="shared" si="1"/>
        <v>76264.899999999994</v>
      </c>
    </row>
    <row r="20" spans="2:7" ht="15.75" x14ac:dyDescent="0.25">
      <c r="B20" s="9" t="s">
        <v>22</v>
      </c>
      <c r="C20" s="6">
        <v>8000</v>
      </c>
      <c r="D20" s="6">
        <v>8000</v>
      </c>
      <c r="E20" s="6">
        <v>5000</v>
      </c>
      <c r="F20" s="6">
        <f t="shared" si="1"/>
        <v>21000</v>
      </c>
    </row>
    <row r="21" spans="2:7" ht="31.5" x14ac:dyDescent="0.25">
      <c r="B21" s="149" t="s">
        <v>23</v>
      </c>
      <c r="C21" s="150">
        <v>42299.9</v>
      </c>
      <c r="D21" s="150">
        <v>36058</v>
      </c>
      <c r="E21" s="150">
        <v>18907</v>
      </c>
      <c r="F21" s="150">
        <f>SUM(C21:E21)</f>
        <v>97264.9</v>
      </c>
      <c r="G21" s="165"/>
    </row>
    <row r="22" spans="2:7" ht="16.5" thickBot="1" x14ac:dyDescent="0.3">
      <c r="B22" s="151" t="s">
        <v>24</v>
      </c>
      <c r="C22" s="152">
        <v>127234.9</v>
      </c>
      <c r="D22" s="152">
        <v>98506.266666666663</v>
      </c>
      <c r="E22" s="152">
        <v>77808.812222222215</v>
      </c>
      <c r="F22" s="152">
        <f>+F17+F18+F21</f>
        <v>303549.97888888884</v>
      </c>
      <c r="G22" s="165"/>
    </row>
    <row r="23" spans="2:7" ht="16.5" thickBot="1" x14ac:dyDescent="0.3">
      <c r="B23" s="10"/>
      <c r="C23" s="11"/>
      <c r="D23" s="11"/>
      <c r="E23" s="11"/>
      <c r="F23" s="11"/>
    </row>
    <row r="24" spans="2:7" ht="15.75" x14ac:dyDescent="0.25">
      <c r="B24" s="153" t="s">
        <v>25</v>
      </c>
      <c r="C24" s="154"/>
      <c r="D24" s="154"/>
      <c r="E24" s="154"/>
      <c r="F24" s="154"/>
    </row>
    <row r="25" spans="2:7" ht="15.75" x14ac:dyDescent="0.25">
      <c r="B25" s="155"/>
      <c r="C25" s="156" t="s">
        <v>5</v>
      </c>
      <c r="D25" s="156" t="s">
        <v>6</v>
      </c>
      <c r="E25" s="156" t="s">
        <v>7</v>
      </c>
      <c r="F25" s="156" t="s">
        <v>26</v>
      </c>
    </row>
    <row r="26" spans="2:7" ht="15.75" x14ac:dyDescent="0.25">
      <c r="B26" s="157" t="s">
        <v>27</v>
      </c>
      <c r="C26" s="158">
        <v>127235</v>
      </c>
      <c r="D26" s="158">
        <v>98506</v>
      </c>
      <c r="E26" s="158">
        <v>77809</v>
      </c>
      <c r="F26" s="159">
        <f>SUM(C26:E26)</f>
        <v>303550</v>
      </c>
    </row>
    <row r="27" spans="2:7" ht="16.5" thickBot="1" x14ac:dyDescent="0.3">
      <c r="B27" s="160" t="s">
        <v>28</v>
      </c>
      <c r="C27" s="161">
        <v>127235</v>
      </c>
      <c r="D27" s="161">
        <v>98506</v>
      </c>
      <c r="E27" s="161">
        <v>77809</v>
      </c>
      <c r="F27" s="161">
        <f>SUM(C27:E27)</f>
        <v>303550</v>
      </c>
    </row>
    <row r="28" spans="2:7" ht="15.75" thickBot="1" x14ac:dyDescent="0.25">
      <c r="B28" s="34"/>
      <c r="C28" s="162"/>
      <c r="D28" s="162"/>
      <c r="E28" s="162"/>
      <c r="F28" s="162"/>
    </row>
    <row r="29" spans="2:7" ht="16.5" thickBot="1" x14ac:dyDescent="0.3">
      <c r="B29" s="163" t="s">
        <v>29</v>
      </c>
      <c r="C29" s="164">
        <v>-0.10000000000582077</v>
      </c>
      <c r="D29" s="164">
        <v>0.26666666666278616</v>
      </c>
      <c r="E29" s="164">
        <v>-0.187777777784504</v>
      </c>
      <c r="F29" s="164">
        <v>0.20666666666511446</v>
      </c>
    </row>
  </sheetData>
  <mergeCells count="2">
    <mergeCell ref="B3:D3"/>
    <mergeCell ref="C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rightToLeft="1" workbookViewId="0">
      <selection activeCell="F18" sqref="F18"/>
    </sheetView>
  </sheetViews>
  <sheetFormatPr defaultRowHeight="14.25" x14ac:dyDescent="0.2"/>
  <cols>
    <col min="1" max="1" width="23.375" customWidth="1"/>
    <col min="2" max="2" width="12.75" customWidth="1"/>
    <col min="3" max="3" width="10.625" customWidth="1"/>
    <col min="4" max="4" width="10.375" customWidth="1"/>
    <col min="5" max="5" width="13.375" customWidth="1"/>
  </cols>
  <sheetData>
    <row r="1" spans="1:5" ht="15" x14ac:dyDescent="0.25">
      <c r="A1" s="1" t="s">
        <v>80</v>
      </c>
    </row>
    <row r="2" spans="1:5" ht="18.75" x14ac:dyDescent="0.3">
      <c r="A2" s="168" t="s">
        <v>79</v>
      </c>
      <c r="B2" s="168"/>
      <c r="C2" s="168"/>
      <c r="D2" s="168"/>
      <c r="E2" s="168"/>
    </row>
    <row r="3" spans="1:5" ht="19.5" thickBot="1" x14ac:dyDescent="0.35">
      <c r="A3" s="29"/>
      <c r="B3" s="29"/>
      <c r="C3" s="29"/>
      <c r="D3" s="29"/>
      <c r="E3" s="3" t="s">
        <v>2</v>
      </c>
    </row>
    <row r="4" spans="1:5" ht="15" thickBot="1" x14ac:dyDescent="0.25">
      <c r="B4" s="171" t="s">
        <v>3</v>
      </c>
      <c r="C4" s="172"/>
      <c r="D4" s="173"/>
    </row>
    <row r="5" spans="1:5" ht="15" x14ac:dyDescent="0.25">
      <c r="A5" s="20" t="s">
        <v>64</v>
      </c>
      <c r="B5" s="21" t="s">
        <v>65</v>
      </c>
      <c r="C5" s="21" t="s">
        <v>62</v>
      </c>
      <c r="D5" s="22" t="s">
        <v>63</v>
      </c>
      <c r="E5" s="22" t="s">
        <v>8</v>
      </c>
    </row>
    <row r="6" spans="1:5" ht="29.25" customHeight="1" x14ac:dyDescent="0.2">
      <c r="A6" s="23" t="s">
        <v>66</v>
      </c>
      <c r="B6" s="24">
        <v>1674</v>
      </c>
      <c r="C6" s="24">
        <v>1524</v>
      </c>
      <c r="D6" s="24">
        <v>1524</v>
      </c>
      <c r="E6" s="24">
        <f>SUM(B6:D6)</f>
        <v>4722</v>
      </c>
    </row>
    <row r="7" spans="1:5" ht="29.25" customHeight="1" x14ac:dyDescent="0.2">
      <c r="A7" s="23" t="s">
        <v>67</v>
      </c>
      <c r="B7" s="24">
        <v>19709</v>
      </c>
      <c r="C7" s="24">
        <v>17645</v>
      </c>
      <c r="D7" s="24">
        <v>16180</v>
      </c>
      <c r="E7" s="24">
        <f t="shared" ref="E7:E17" si="0">SUM(B7:D7)</f>
        <v>53534</v>
      </c>
    </row>
    <row r="8" spans="1:5" ht="29.25" customHeight="1" x14ac:dyDescent="0.2">
      <c r="A8" s="23" t="s">
        <v>68</v>
      </c>
      <c r="B8" s="24">
        <v>3560</v>
      </c>
      <c r="C8" s="24">
        <v>4000</v>
      </c>
      <c r="D8" s="24">
        <v>6000</v>
      </c>
      <c r="E8" s="24">
        <f t="shared" si="0"/>
        <v>13560</v>
      </c>
    </row>
    <row r="9" spans="1:5" ht="29.25" customHeight="1" x14ac:dyDescent="0.2">
      <c r="A9" s="23" t="s">
        <v>69</v>
      </c>
      <c r="B9" s="24">
        <v>6825</v>
      </c>
      <c r="C9" s="24">
        <v>4576</v>
      </c>
      <c r="D9" s="24">
        <v>5588</v>
      </c>
      <c r="E9" s="24">
        <f t="shared" si="0"/>
        <v>16989</v>
      </c>
    </row>
    <row r="10" spans="1:5" ht="29.25" customHeight="1" x14ac:dyDescent="0.2">
      <c r="A10" s="23" t="s">
        <v>70</v>
      </c>
      <c r="B10" s="24">
        <v>79970</v>
      </c>
      <c r="C10" s="24">
        <v>59700</v>
      </c>
      <c r="D10" s="24">
        <v>37700</v>
      </c>
      <c r="E10" s="24">
        <f t="shared" si="0"/>
        <v>177370</v>
      </c>
    </row>
    <row r="11" spans="1:5" ht="29.25" customHeight="1" x14ac:dyDescent="0.2">
      <c r="A11" s="23" t="s">
        <v>71</v>
      </c>
      <c r="B11" s="24">
        <v>160</v>
      </c>
      <c r="C11" s="24">
        <v>150</v>
      </c>
      <c r="D11" s="24">
        <v>120</v>
      </c>
      <c r="E11" s="24">
        <f t="shared" si="0"/>
        <v>430</v>
      </c>
    </row>
    <row r="12" spans="1:5" ht="29.25" customHeight="1" x14ac:dyDescent="0.2">
      <c r="A12" s="23" t="s">
        <v>72</v>
      </c>
      <c r="B12" s="24">
        <v>2000</v>
      </c>
      <c r="C12" s="24">
        <v>2000</v>
      </c>
      <c r="D12" s="24">
        <v>2000</v>
      </c>
      <c r="E12" s="24">
        <f t="shared" si="0"/>
        <v>6000</v>
      </c>
    </row>
    <row r="13" spans="1:5" ht="29.25" customHeight="1" x14ac:dyDescent="0.2">
      <c r="A13" s="23" t="s">
        <v>73</v>
      </c>
      <c r="B13" s="24">
        <v>900</v>
      </c>
      <c r="C13" s="24">
        <v>500</v>
      </c>
      <c r="D13" s="24">
        <v>200</v>
      </c>
      <c r="E13" s="24">
        <f t="shared" si="0"/>
        <v>1600</v>
      </c>
    </row>
    <row r="14" spans="1:5" ht="29.25" customHeight="1" x14ac:dyDescent="0.2">
      <c r="A14" s="23" t="s">
        <v>74</v>
      </c>
      <c r="B14" s="24">
        <v>1582</v>
      </c>
      <c r="C14" s="24">
        <v>291</v>
      </c>
      <c r="D14" s="24">
        <v>282</v>
      </c>
      <c r="E14" s="24">
        <f t="shared" si="0"/>
        <v>2155</v>
      </c>
    </row>
    <row r="15" spans="1:5" ht="29.25" customHeight="1" x14ac:dyDescent="0.2">
      <c r="A15" s="23" t="s">
        <v>75</v>
      </c>
      <c r="B15" s="24">
        <v>300</v>
      </c>
      <c r="C15" s="24">
        <v>300</v>
      </c>
      <c r="D15" s="24">
        <v>300</v>
      </c>
      <c r="E15" s="24">
        <f t="shared" si="0"/>
        <v>900</v>
      </c>
    </row>
    <row r="16" spans="1:5" ht="29.25" customHeight="1" x14ac:dyDescent="0.2">
      <c r="A16" s="23" t="s">
        <v>76</v>
      </c>
      <c r="B16" s="24">
        <v>7685</v>
      </c>
      <c r="C16" s="24">
        <v>6200</v>
      </c>
      <c r="D16" s="24">
        <v>6300</v>
      </c>
      <c r="E16" s="24">
        <f t="shared" si="0"/>
        <v>20185</v>
      </c>
    </row>
    <row r="17" spans="1:6" ht="29.25" customHeight="1" thickBot="1" x14ac:dyDescent="0.25">
      <c r="A17" s="25" t="s">
        <v>77</v>
      </c>
      <c r="B17" s="26">
        <v>2870</v>
      </c>
      <c r="C17" s="26">
        <v>1620</v>
      </c>
      <c r="D17" s="26">
        <v>1615</v>
      </c>
      <c r="E17" s="24">
        <f t="shared" si="0"/>
        <v>6105</v>
      </c>
    </row>
    <row r="18" spans="1:6" ht="29.25" customHeight="1" thickBot="1" x14ac:dyDescent="0.3">
      <c r="A18" s="27" t="s">
        <v>78</v>
      </c>
      <c r="B18" s="28">
        <v>127235</v>
      </c>
      <c r="C18" s="28">
        <v>98506</v>
      </c>
      <c r="D18" s="28">
        <v>77809</v>
      </c>
      <c r="E18" s="28">
        <f>SUM(E6:E17)</f>
        <v>303550</v>
      </c>
      <c r="F18" s="166"/>
    </row>
  </sheetData>
  <mergeCells count="2">
    <mergeCell ref="A2:E2"/>
    <mergeCell ref="B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"/>
  <sheetViews>
    <sheetView rightToLeft="1" workbookViewId="0">
      <selection activeCell="G32" sqref="G1:G1048576"/>
    </sheetView>
  </sheetViews>
  <sheetFormatPr defaultRowHeight="14.25" x14ac:dyDescent="0.2"/>
  <cols>
    <col min="1" max="1" width="16.875" customWidth="1"/>
    <col min="2" max="2" width="18.75" customWidth="1"/>
    <col min="3" max="3" width="11.25" customWidth="1"/>
    <col min="4" max="4" width="10.375" customWidth="1"/>
    <col min="5" max="5" width="10.625" customWidth="1"/>
    <col min="6" max="6" width="12.375" customWidth="1"/>
  </cols>
  <sheetData>
    <row r="1" spans="1:7" ht="15" x14ac:dyDescent="0.25">
      <c r="A1" s="1" t="s">
        <v>128</v>
      </c>
    </row>
    <row r="2" spans="1:7" ht="18.75" x14ac:dyDescent="0.3">
      <c r="B2" s="168" t="s">
        <v>127</v>
      </c>
      <c r="C2" s="168"/>
      <c r="D2" s="168"/>
      <c r="E2" s="168"/>
      <c r="F2" s="168"/>
    </row>
    <row r="3" spans="1:7" ht="15.75" thickBot="1" x14ac:dyDescent="0.3">
      <c r="F3" s="3" t="s">
        <v>2</v>
      </c>
    </row>
    <row r="4" spans="1:7" ht="16.5" thickBot="1" x14ac:dyDescent="0.3">
      <c r="C4" s="174" t="s">
        <v>3</v>
      </c>
      <c r="D4" s="175"/>
      <c r="E4" s="176"/>
    </row>
    <row r="5" spans="1:7" ht="15.75" thickBot="1" x14ac:dyDescent="0.3">
      <c r="A5" s="31" t="s">
        <v>64</v>
      </c>
      <c r="B5" s="32" t="s">
        <v>81</v>
      </c>
      <c r="C5" s="31">
        <v>2020</v>
      </c>
      <c r="D5" s="31">
        <v>2021</v>
      </c>
      <c r="E5" s="31">
        <v>2022</v>
      </c>
      <c r="F5" s="31" t="s">
        <v>8</v>
      </c>
    </row>
    <row r="6" spans="1:7" ht="15" thickBot="1" x14ac:dyDescent="0.25">
      <c r="A6" s="37" t="s">
        <v>66</v>
      </c>
      <c r="B6" s="34" t="s">
        <v>66</v>
      </c>
      <c r="C6" s="38">
        <v>1674</v>
      </c>
      <c r="D6" s="39">
        <v>1524</v>
      </c>
      <c r="E6" s="39">
        <v>1524</v>
      </c>
      <c r="F6" s="39">
        <f>SUM(C6:E6)</f>
        <v>4722</v>
      </c>
    </row>
    <row r="7" spans="1:7" ht="15" thickBot="1" x14ac:dyDescent="0.25">
      <c r="A7" s="40" t="s">
        <v>82</v>
      </c>
      <c r="B7" s="41"/>
      <c r="C7" s="42">
        <v>1674</v>
      </c>
      <c r="D7" s="43">
        <v>1524</v>
      </c>
      <c r="E7" s="43">
        <v>1524</v>
      </c>
      <c r="F7" s="44">
        <f>SUM(C7:E7)</f>
        <v>4722</v>
      </c>
      <c r="G7" s="166"/>
    </row>
    <row r="8" spans="1:7" x14ac:dyDescent="0.2">
      <c r="A8" s="45" t="s">
        <v>67</v>
      </c>
      <c r="B8" s="46" t="s">
        <v>83</v>
      </c>
      <c r="C8" s="47">
        <v>400</v>
      </c>
      <c r="D8" s="48">
        <v>2400</v>
      </c>
      <c r="E8" s="48">
        <v>2900</v>
      </c>
      <c r="F8" s="48">
        <f>SUM(C8:E8)</f>
        <v>5700</v>
      </c>
    </row>
    <row r="9" spans="1:7" x14ac:dyDescent="0.2">
      <c r="A9" s="35"/>
      <c r="B9" s="33" t="s">
        <v>84</v>
      </c>
      <c r="C9" s="47">
        <v>2720</v>
      </c>
      <c r="D9" s="48">
        <v>2730</v>
      </c>
      <c r="E9" s="48">
        <v>2730</v>
      </c>
      <c r="F9" s="48">
        <f t="shared" ref="F9:F17" si="0">SUM(C9:E9)</f>
        <v>8180</v>
      </c>
    </row>
    <row r="10" spans="1:7" x14ac:dyDescent="0.2">
      <c r="A10" s="35"/>
      <c r="B10" s="33" t="s">
        <v>45</v>
      </c>
      <c r="C10" s="47">
        <v>1590</v>
      </c>
      <c r="D10" s="48">
        <v>590</v>
      </c>
      <c r="E10" s="48"/>
      <c r="F10" s="48">
        <f t="shared" si="0"/>
        <v>2180</v>
      </c>
    </row>
    <row r="11" spans="1:7" x14ac:dyDescent="0.2">
      <c r="A11" s="35"/>
      <c r="B11" s="33" t="s">
        <v>61</v>
      </c>
      <c r="C11" s="47">
        <v>2616</v>
      </c>
      <c r="D11" s="48">
        <v>1875</v>
      </c>
      <c r="E11" s="48">
        <v>1850</v>
      </c>
      <c r="F11" s="48">
        <f t="shared" si="0"/>
        <v>6341</v>
      </c>
    </row>
    <row r="12" spans="1:7" x14ac:dyDescent="0.2">
      <c r="A12" s="35"/>
      <c r="B12" s="33" t="s">
        <v>85</v>
      </c>
      <c r="C12" s="47">
        <v>650</v>
      </c>
      <c r="D12" s="48">
        <v>800</v>
      </c>
      <c r="E12" s="48">
        <v>850</v>
      </c>
      <c r="F12" s="48">
        <f t="shared" si="0"/>
        <v>2300</v>
      </c>
    </row>
    <row r="13" spans="1:7" x14ac:dyDescent="0.2">
      <c r="A13" s="35"/>
      <c r="B13" s="33" t="s">
        <v>86</v>
      </c>
      <c r="C13" s="47">
        <v>1500</v>
      </c>
      <c r="D13" s="48">
        <v>2400</v>
      </c>
      <c r="E13" s="48">
        <v>2500</v>
      </c>
      <c r="F13" s="48">
        <f t="shared" si="0"/>
        <v>6400</v>
      </c>
    </row>
    <row r="14" spans="1:7" x14ac:dyDescent="0.2">
      <c r="A14" s="35"/>
      <c r="B14" s="33" t="s">
        <v>87</v>
      </c>
      <c r="C14" s="47">
        <v>300</v>
      </c>
      <c r="D14" s="48">
        <v>150</v>
      </c>
      <c r="E14" s="48">
        <v>200</v>
      </c>
      <c r="F14" s="48">
        <f t="shared" si="0"/>
        <v>650</v>
      </c>
    </row>
    <row r="15" spans="1:7" x14ac:dyDescent="0.2">
      <c r="A15" s="35"/>
      <c r="B15" s="33" t="s">
        <v>88</v>
      </c>
      <c r="C15" s="47">
        <v>7083</v>
      </c>
      <c r="D15" s="48">
        <v>4800</v>
      </c>
      <c r="E15" s="48">
        <v>3300</v>
      </c>
      <c r="F15" s="48">
        <f t="shared" si="0"/>
        <v>15183</v>
      </c>
    </row>
    <row r="16" spans="1:7" x14ac:dyDescent="0.2">
      <c r="A16" s="35"/>
      <c r="B16" s="33" t="s">
        <v>89</v>
      </c>
      <c r="C16" s="47">
        <v>150</v>
      </c>
      <c r="D16" s="48">
        <v>150</v>
      </c>
      <c r="E16" s="48">
        <v>150</v>
      </c>
      <c r="F16" s="48">
        <f t="shared" si="0"/>
        <v>450</v>
      </c>
    </row>
    <row r="17" spans="1:7" ht="15" thickBot="1" x14ac:dyDescent="0.25">
      <c r="A17" s="49"/>
      <c r="B17" s="50" t="s">
        <v>90</v>
      </c>
      <c r="C17" s="47">
        <v>2700</v>
      </c>
      <c r="D17" s="48">
        <v>1750</v>
      </c>
      <c r="E17" s="48">
        <v>1700</v>
      </c>
      <c r="F17" s="48">
        <f t="shared" si="0"/>
        <v>6150</v>
      </c>
    </row>
    <row r="18" spans="1:7" ht="15" thickBot="1" x14ac:dyDescent="0.25">
      <c r="A18" s="40" t="s">
        <v>91</v>
      </c>
      <c r="B18" s="41"/>
      <c r="C18" s="42">
        <v>19709</v>
      </c>
      <c r="D18" s="43">
        <v>17645</v>
      </c>
      <c r="E18" s="43">
        <v>16180</v>
      </c>
      <c r="F18" s="44">
        <f>SUM(C18:E18)</f>
        <v>53534</v>
      </c>
      <c r="G18" s="166"/>
    </row>
    <row r="19" spans="1:7" x14ac:dyDescent="0.2">
      <c r="A19" s="45" t="s">
        <v>68</v>
      </c>
      <c r="B19" s="51" t="s">
        <v>92</v>
      </c>
      <c r="C19" s="47">
        <v>500</v>
      </c>
      <c r="D19" s="48">
        <v>2000</v>
      </c>
      <c r="E19" s="48">
        <v>4000</v>
      </c>
      <c r="F19" s="48">
        <f>SUM(C19:E19)</f>
        <v>6500</v>
      </c>
    </row>
    <row r="20" spans="1:7" x14ac:dyDescent="0.2">
      <c r="A20" s="35"/>
      <c r="B20" s="33" t="s">
        <v>93</v>
      </c>
      <c r="C20" s="47">
        <v>60</v>
      </c>
      <c r="D20" s="48"/>
      <c r="E20" s="48"/>
      <c r="F20" s="48">
        <f t="shared" ref="F20:F21" si="1">SUM(C20:E20)</f>
        <v>60</v>
      </c>
    </row>
    <row r="21" spans="1:7" ht="15" thickBot="1" x14ac:dyDescent="0.25">
      <c r="A21" s="49"/>
      <c r="B21" s="50" t="s">
        <v>34</v>
      </c>
      <c r="C21" s="47">
        <v>3000</v>
      </c>
      <c r="D21" s="48">
        <v>2000</v>
      </c>
      <c r="E21" s="48">
        <v>2000</v>
      </c>
      <c r="F21" s="48">
        <f t="shared" si="1"/>
        <v>7000</v>
      </c>
    </row>
    <row r="22" spans="1:7" ht="15" thickBot="1" x14ac:dyDescent="0.25">
      <c r="A22" s="40" t="s">
        <v>94</v>
      </c>
      <c r="B22" s="41"/>
      <c r="C22" s="42">
        <v>3560</v>
      </c>
      <c r="D22" s="43">
        <v>4000</v>
      </c>
      <c r="E22" s="43">
        <v>6000</v>
      </c>
      <c r="F22" s="44">
        <f>SUM(F19:F21)</f>
        <v>13560</v>
      </c>
      <c r="G22" s="166"/>
    </row>
    <row r="23" spans="1:7" x14ac:dyDescent="0.2">
      <c r="A23" s="45" t="s">
        <v>69</v>
      </c>
      <c r="B23" s="46" t="s">
        <v>95</v>
      </c>
      <c r="C23" s="47">
        <v>100</v>
      </c>
      <c r="D23" s="48">
        <v>50</v>
      </c>
      <c r="E23" s="48">
        <v>0</v>
      </c>
      <c r="F23" s="48">
        <f t="shared" ref="F23:F35" si="2">SUM(C23:E23)</f>
        <v>150</v>
      </c>
    </row>
    <row r="24" spans="1:7" x14ac:dyDescent="0.2">
      <c r="A24" s="35"/>
      <c r="B24" s="33" t="s">
        <v>96</v>
      </c>
      <c r="C24" s="47">
        <v>6015</v>
      </c>
      <c r="D24" s="48">
        <v>3730</v>
      </c>
      <c r="E24" s="48">
        <v>4700</v>
      </c>
      <c r="F24" s="48">
        <f t="shared" si="2"/>
        <v>14445</v>
      </c>
    </row>
    <row r="25" spans="1:7" x14ac:dyDescent="0.2">
      <c r="A25" s="35"/>
      <c r="B25" s="33" t="s">
        <v>97</v>
      </c>
      <c r="C25" s="47">
        <v>200</v>
      </c>
      <c r="D25" s="48">
        <v>200</v>
      </c>
      <c r="E25" s="48">
        <v>200</v>
      </c>
      <c r="F25" s="48">
        <f t="shared" si="2"/>
        <v>600</v>
      </c>
    </row>
    <row r="26" spans="1:7" x14ac:dyDescent="0.2">
      <c r="A26" s="35"/>
      <c r="B26" s="33" t="s">
        <v>98</v>
      </c>
      <c r="C26" s="47">
        <v>100</v>
      </c>
      <c r="D26" s="48">
        <v>200</v>
      </c>
      <c r="E26" s="48">
        <v>300</v>
      </c>
      <c r="F26" s="48">
        <f t="shared" si="2"/>
        <v>600</v>
      </c>
    </row>
    <row r="27" spans="1:7" ht="15" thickBot="1" x14ac:dyDescent="0.25">
      <c r="A27" s="49"/>
      <c r="B27" s="50" t="s">
        <v>99</v>
      </c>
      <c r="C27" s="47">
        <v>410</v>
      </c>
      <c r="D27" s="48">
        <v>396</v>
      </c>
      <c r="E27" s="48">
        <v>388</v>
      </c>
      <c r="F27" s="48">
        <f t="shared" si="2"/>
        <v>1194</v>
      </c>
    </row>
    <row r="28" spans="1:7" ht="15" thickBot="1" x14ac:dyDescent="0.25">
      <c r="A28" s="40" t="s">
        <v>100</v>
      </c>
      <c r="B28" s="41"/>
      <c r="C28" s="42">
        <v>6825</v>
      </c>
      <c r="D28" s="43">
        <v>4576</v>
      </c>
      <c r="E28" s="43">
        <v>5588</v>
      </c>
      <c r="F28" s="44">
        <f>SUM(F23:F27)</f>
        <v>16989</v>
      </c>
      <c r="G28" s="166"/>
    </row>
    <row r="29" spans="1:7" x14ac:dyDescent="0.2">
      <c r="A29" s="45" t="s">
        <v>70</v>
      </c>
      <c r="B29" s="46" t="s">
        <v>101</v>
      </c>
      <c r="C29" s="47">
        <v>41000</v>
      </c>
      <c r="D29" s="48">
        <v>14000</v>
      </c>
      <c r="E29" s="48">
        <v>6000</v>
      </c>
      <c r="F29" s="48">
        <f t="shared" si="2"/>
        <v>61000</v>
      </c>
    </row>
    <row r="30" spans="1:7" x14ac:dyDescent="0.2">
      <c r="A30" s="35"/>
      <c r="B30" s="33" t="s">
        <v>102</v>
      </c>
      <c r="C30" s="47">
        <v>3000</v>
      </c>
      <c r="D30" s="48">
        <v>3000</v>
      </c>
      <c r="E30" s="48">
        <v>3000</v>
      </c>
      <c r="F30" s="48">
        <f t="shared" si="2"/>
        <v>9000</v>
      </c>
    </row>
    <row r="31" spans="1:7" x14ac:dyDescent="0.2">
      <c r="A31" s="35"/>
      <c r="B31" s="33" t="s">
        <v>103</v>
      </c>
      <c r="C31" s="47">
        <v>2300</v>
      </c>
      <c r="D31" s="48">
        <v>2300</v>
      </c>
      <c r="E31" s="48">
        <v>2300</v>
      </c>
      <c r="F31" s="48">
        <f t="shared" si="2"/>
        <v>6900</v>
      </c>
    </row>
    <row r="32" spans="1:7" x14ac:dyDescent="0.2">
      <c r="A32" s="35"/>
      <c r="B32" s="33" t="s">
        <v>104</v>
      </c>
      <c r="C32" s="47">
        <v>300</v>
      </c>
      <c r="D32" s="48"/>
      <c r="E32" s="48"/>
      <c r="F32" s="48">
        <f t="shared" si="2"/>
        <v>300</v>
      </c>
    </row>
    <row r="33" spans="1:7" x14ac:dyDescent="0.2">
      <c r="A33" s="35"/>
      <c r="B33" s="33" t="s">
        <v>105</v>
      </c>
      <c r="C33" s="47">
        <v>150</v>
      </c>
      <c r="D33" s="48">
        <v>150</v>
      </c>
      <c r="E33" s="48">
        <v>100</v>
      </c>
      <c r="F33" s="48">
        <f t="shared" si="2"/>
        <v>400</v>
      </c>
    </row>
    <row r="34" spans="1:7" x14ac:dyDescent="0.2">
      <c r="A34" s="35"/>
      <c r="B34" s="33" t="s">
        <v>106</v>
      </c>
      <c r="C34" s="47">
        <v>30220</v>
      </c>
      <c r="D34" s="48">
        <v>16450</v>
      </c>
      <c r="E34" s="48">
        <v>17300</v>
      </c>
      <c r="F34" s="48">
        <f t="shared" si="2"/>
        <v>63970</v>
      </c>
    </row>
    <row r="35" spans="1:7" ht="15" thickBot="1" x14ac:dyDescent="0.25">
      <c r="A35" s="49"/>
      <c r="B35" s="50" t="s">
        <v>107</v>
      </c>
      <c r="C35" s="47">
        <v>3000</v>
      </c>
      <c r="D35" s="48">
        <v>23800</v>
      </c>
      <c r="E35" s="48">
        <v>9000</v>
      </c>
      <c r="F35" s="48">
        <f t="shared" si="2"/>
        <v>35800</v>
      </c>
    </row>
    <row r="36" spans="1:7" ht="15" thickBot="1" x14ac:dyDescent="0.25">
      <c r="A36" s="40" t="s">
        <v>108</v>
      </c>
      <c r="B36" s="41"/>
      <c r="C36" s="42">
        <v>79970</v>
      </c>
      <c r="D36" s="43">
        <v>59700</v>
      </c>
      <c r="E36" s="43">
        <v>37700</v>
      </c>
      <c r="F36" s="44">
        <f>SUM(F29:F35)</f>
        <v>177370</v>
      </c>
      <c r="G36" s="166"/>
    </row>
    <row r="37" spans="1:7" ht="15" thickBot="1" x14ac:dyDescent="0.25">
      <c r="A37" s="37" t="s">
        <v>71</v>
      </c>
      <c r="B37" s="34" t="s">
        <v>109</v>
      </c>
      <c r="C37" s="47">
        <v>160</v>
      </c>
      <c r="D37" s="48">
        <v>150</v>
      </c>
      <c r="E37" s="48">
        <v>120</v>
      </c>
      <c r="F37" s="48">
        <f t="shared" ref="F37:F42" si="3">SUM(C37:E37)</f>
        <v>430</v>
      </c>
    </row>
    <row r="38" spans="1:7" ht="15" thickBot="1" x14ac:dyDescent="0.25">
      <c r="A38" s="40" t="s">
        <v>110</v>
      </c>
      <c r="B38" s="41"/>
      <c r="C38" s="42">
        <v>160</v>
      </c>
      <c r="D38" s="43">
        <v>150</v>
      </c>
      <c r="E38" s="43">
        <v>120</v>
      </c>
      <c r="F38" s="44">
        <f t="shared" si="3"/>
        <v>430</v>
      </c>
      <c r="G38" s="166"/>
    </row>
    <row r="39" spans="1:7" ht="15" thickBot="1" x14ac:dyDescent="0.25">
      <c r="A39" s="37" t="s">
        <v>72</v>
      </c>
      <c r="B39" s="34" t="s">
        <v>111</v>
      </c>
      <c r="C39" s="47">
        <v>2000</v>
      </c>
      <c r="D39" s="48">
        <v>2000</v>
      </c>
      <c r="E39" s="48">
        <v>2000</v>
      </c>
      <c r="F39" s="48">
        <f t="shared" si="3"/>
        <v>6000</v>
      </c>
    </row>
    <row r="40" spans="1:7" ht="15" thickBot="1" x14ac:dyDescent="0.25">
      <c r="A40" s="40" t="s">
        <v>112</v>
      </c>
      <c r="B40" s="41"/>
      <c r="C40" s="42">
        <v>2000</v>
      </c>
      <c r="D40" s="43">
        <v>2000</v>
      </c>
      <c r="E40" s="43">
        <v>2000</v>
      </c>
      <c r="F40" s="44">
        <f t="shared" si="3"/>
        <v>6000</v>
      </c>
    </row>
    <row r="41" spans="1:7" ht="15" thickBot="1" x14ac:dyDescent="0.25">
      <c r="A41" s="37" t="s">
        <v>73</v>
      </c>
      <c r="B41" s="34" t="s">
        <v>113</v>
      </c>
      <c r="C41" s="47">
        <v>900</v>
      </c>
      <c r="D41" s="48">
        <v>500</v>
      </c>
      <c r="E41" s="48">
        <v>200</v>
      </c>
      <c r="F41" s="48">
        <f t="shared" si="3"/>
        <v>1600</v>
      </c>
    </row>
    <row r="42" spans="1:7" ht="15" thickBot="1" x14ac:dyDescent="0.25">
      <c r="A42" s="40" t="s">
        <v>114</v>
      </c>
      <c r="B42" s="41"/>
      <c r="C42" s="42">
        <v>900</v>
      </c>
      <c r="D42" s="43">
        <v>500</v>
      </c>
      <c r="E42" s="43">
        <v>200</v>
      </c>
      <c r="F42" s="44">
        <f t="shared" si="3"/>
        <v>1600</v>
      </c>
    </row>
    <row r="43" spans="1:7" x14ac:dyDescent="0.2">
      <c r="A43" s="45" t="s">
        <v>74</v>
      </c>
      <c r="B43" s="46" t="s">
        <v>115</v>
      </c>
      <c r="C43" s="47">
        <v>100</v>
      </c>
      <c r="D43" s="48">
        <v>50</v>
      </c>
      <c r="E43" s="48">
        <v>50</v>
      </c>
      <c r="F43" s="48">
        <f t="shared" ref="F43:F44" si="4">SUM(C43:E43)</f>
        <v>200</v>
      </c>
    </row>
    <row r="44" spans="1:7" ht="15" thickBot="1" x14ac:dyDescent="0.25">
      <c r="A44" s="49"/>
      <c r="B44" s="50" t="s">
        <v>116</v>
      </c>
      <c r="C44" s="47">
        <v>1482</v>
      </c>
      <c r="D44" s="48">
        <v>241</v>
      </c>
      <c r="E44" s="48">
        <v>232</v>
      </c>
      <c r="F44" s="48">
        <f t="shared" si="4"/>
        <v>1955</v>
      </c>
    </row>
    <row r="45" spans="1:7" ht="15" thickBot="1" x14ac:dyDescent="0.25">
      <c r="A45" s="40" t="s">
        <v>117</v>
      </c>
      <c r="B45" s="41"/>
      <c r="C45" s="42">
        <v>1582</v>
      </c>
      <c r="D45" s="43">
        <v>291</v>
      </c>
      <c r="E45" s="43">
        <v>282</v>
      </c>
      <c r="F45" s="44">
        <f>SUM(C45:E45)</f>
        <v>2155</v>
      </c>
    </row>
    <row r="46" spans="1:7" ht="15" thickBot="1" x14ac:dyDescent="0.25">
      <c r="A46" s="37" t="s">
        <v>75</v>
      </c>
      <c r="B46" s="34" t="s">
        <v>118</v>
      </c>
      <c r="C46" s="47">
        <v>300</v>
      </c>
      <c r="D46" s="48">
        <v>300</v>
      </c>
      <c r="E46" s="48">
        <v>300</v>
      </c>
      <c r="F46" s="48">
        <f>SUM(C46:E46)</f>
        <v>900</v>
      </c>
    </row>
    <row r="47" spans="1:7" ht="15" thickBot="1" x14ac:dyDescent="0.25">
      <c r="A47" s="40" t="s">
        <v>119</v>
      </c>
      <c r="B47" s="41"/>
      <c r="C47" s="42">
        <v>300</v>
      </c>
      <c r="D47" s="43">
        <v>300</v>
      </c>
      <c r="E47" s="43">
        <v>300</v>
      </c>
      <c r="F47" s="44">
        <f>SUM(C47:E47)</f>
        <v>900</v>
      </c>
    </row>
    <row r="48" spans="1:7" x14ac:dyDescent="0.2">
      <c r="A48" s="45" t="s">
        <v>76</v>
      </c>
      <c r="B48" s="46" t="s">
        <v>120</v>
      </c>
      <c r="C48" s="47">
        <v>1900</v>
      </c>
      <c r="D48" s="48">
        <v>1600</v>
      </c>
      <c r="E48" s="48">
        <v>1700</v>
      </c>
      <c r="F48" s="48">
        <f t="shared" ref="F48:F50" si="5">SUM(C48:E48)</f>
        <v>5200</v>
      </c>
    </row>
    <row r="49" spans="1:7" x14ac:dyDescent="0.2">
      <c r="A49" s="35"/>
      <c r="B49" s="33" t="s">
        <v>121</v>
      </c>
      <c r="C49" s="47">
        <v>5385</v>
      </c>
      <c r="D49" s="48">
        <v>4400</v>
      </c>
      <c r="E49" s="48">
        <v>4400</v>
      </c>
      <c r="F49" s="48">
        <f t="shared" si="5"/>
        <v>14185</v>
      </c>
    </row>
    <row r="50" spans="1:7" ht="15" thickBot="1" x14ac:dyDescent="0.25">
      <c r="A50" s="49"/>
      <c r="B50" s="50" t="s">
        <v>89</v>
      </c>
      <c r="C50" s="47">
        <v>400</v>
      </c>
      <c r="D50" s="48">
        <v>200</v>
      </c>
      <c r="E50" s="48">
        <v>200</v>
      </c>
      <c r="F50" s="48">
        <f t="shared" si="5"/>
        <v>800</v>
      </c>
    </row>
    <row r="51" spans="1:7" ht="15" thickBot="1" x14ac:dyDescent="0.25">
      <c r="A51" s="40" t="s">
        <v>122</v>
      </c>
      <c r="B51" s="41"/>
      <c r="C51" s="42">
        <v>7685</v>
      </c>
      <c r="D51" s="43">
        <v>6200</v>
      </c>
      <c r="E51" s="43">
        <v>6300</v>
      </c>
      <c r="F51" s="44">
        <f>SUM(F48:F50)</f>
        <v>20185</v>
      </c>
      <c r="G51" s="166"/>
    </row>
    <row r="52" spans="1:7" x14ac:dyDescent="0.2">
      <c r="A52" s="45" t="s">
        <v>77</v>
      </c>
      <c r="B52" s="46" t="s">
        <v>123</v>
      </c>
      <c r="C52" s="47">
        <v>20</v>
      </c>
      <c r="D52" s="48">
        <v>20</v>
      </c>
      <c r="E52" s="48">
        <v>15</v>
      </c>
      <c r="F52" s="48">
        <f t="shared" ref="F52:F54" si="6">SUM(C52:E52)</f>
        <v>55</v>
      </c>
    </row>
    <row r="53" spans="1:7" x14ac:dyDescent="0.2">
      <c r="A53" s="35"/>
      <c r="B53" s="33" t="s">
        <v>124</v>
      </c>
      <c r="C53" s="47">
        <v>300</v>
      </c>
      <c r="D53" s="48">
        <v>300</v>
      </c>
      <c r="E53" s="48">
        <v>300</v>
      </c>
      <c r="F53" s="48">
        <f t="shared" si="6"/>
        <v>900</v>
      </c>
    </row>
    <row r="54" spans="1:7" ht="15" thickBot="1" x14ac:dyDescent="0.25">
      <c r="A54" s="49"/>
      <c r="B54" s="50" t="s">
        <v>125</v>
      </c>
      <c r="C54" s="47">
        <v>2550</v>
      </c>
      <c r="D54" s="48">
        <v>1300</v>
      </c>
      <c r="E54" s="48">
        <v>1300</v>
      </c>
      <c r="F54" s="48">
        <f t="shared" si="6"/>
        <v>5150</v>
      </c>
    </row>
    <row r="55" spans="1:7" ht="15" thickBot="1" x14ac:dyDescent="0.25">
      <c r="A55" s="40" t="s">
        <v>126</v>
      </c>
      <c r="B55" s="52"/>
      <c r="C55" s="42">
        <v>2870</v>
      </c>
      <c r="D55" s="43">
        <v>1620</v>
      </c>
      <c r="E55" s="43">
        <v>1615</v>
      </c>
      <c r="F55" s="44">
        <f>SUM(F52:F54)</f>
        <v>6105</v>
      </c>
      <c r="G55" s="166"/>
    </row>
    <row r="56" spans="1:7" ht="15.75" thickBot="1" x14ac:dyDescent="0.3">
      <c r="A56" s="53" t="s">
        <v>78</v>
      </c>
      <c r="B56" s="53"/>
      <c r="C56" s="54">
        <v>127235</v>
      </c>
      <c r="D56" s="54">
        <v>98506</v>
      </c>
      <c r="E56" s="54">
        <v>77809</v>
      </c>
      <c r="F56" s="54">
        <f>SUM(C56:E56)</f>
        <v>303550</v>
      </c>
    </row>
    <row r="57" spans="1:7" x14ac:dyDescent="0.2">
      <c r="F57" s="166"/>
    </row>
  </sheetData>
  <mergeCells count="2">
    <mergeCell ref="C4:E4"/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6"/>
  <sheetViews>
    <sheetView rightToLeft="1" workbookViewId="0">
      <selection activeCell="K17" sqref="K17"/>
    </sheetView>
  </sheetViews>
  <sheetFormatPr defaultRowHeight="14.25" x14ac:dyDescent="0.2"/>
  <cols>
    <col min="1" max="1" width="12.75" customWidth="1"/>
    <col min="2" max="2" width="15" customWidth="1"/>
    <col min="4" max="4" width="29.125" customWidth="1"/>
  </cols>
  <sheetData>
    <row r="1" spans="1:9" ht="15" x14ac:dyDescent="0.25">
      <c r="A1" s="1" t="s">
        <v>214</v>
      </c>
    </row>
    <row r="2" spans="1:9" ht="18.75" x14ac:dyDescent="0.3">
      <c r="A2" s="168" t="s">
        <v>213</v>
      </c>
      <c r="B2" s="168"/>
      <c r="C2" s="168"/>
      <c r="D2" s="168"/>
      <c r="E2" s="168"/>
      <c r="F2" s="168"/>
      <c r="G2" s="168"/>
      <c r="H2" s="168"/>
    </row>
    <row r="3" spans="1:9" ht="15.75" thickBot="1" x14ac:dyDescent="0.3">
      <c r="H3" s="3" t="s">
        <v>2</v>
      </c>
      <c r="I3" s="3"/>
    </row>
    <row r="4" spans="1:9" ht="16.5" thickBot="1" x14ac:dyDescent="0.3">
      <c r="E4" s="174" t="s">
        <v>3</v>
      </c>
      <c r="F4" s="175"/>
      <c r="G4" s="176"/>
    </row>
    <row r="5" spans="1:9" ht="30.75" thickBot="1" x14ac:dyDescent="0.3">
      <c r="A5" s="32" t="s">
        <v>64</v>
      </c>
      <c r="B5" s="55" t="s">
        <v>81</v>
      </c>
      <c r="C5" s="55" t="s">
        <v>32</v>
      </c>
      <c r="D5" s="55" t="s">
        <v>33</v>
      </c>
      <c r="E5" s="56">
        <v>2020</v>
      </c>
      <c r="F5" s="57">
        <v>2021</v>
      </c>
      <c r="G5" s="56">
        <v>2022</v>
      </c>
      <c r="H5" s="58" t="s">
        <v>8</v>
      </c>
      <c r="I5" s="58"/>
    </row>
    <row r="6" spans="1:9" x14ac:dyDescent="0.2">
      <c r="A6" s="60" t="s">
        <v>66</v>
      </c>
      <c r="B6" s="61" t="s">
        <v>66</v>
      </c>
      <c r="C6" s="46">
        <v>71002</v>
      </c>
      <c r="D6" s="62" t="s">
        <v>51</v>
      </c>
      <c r="E6" s="63">
        <v>350</v>
      </c>
      <c r="F6" s="64">
        <v>350</v>
      </c>
      <c r="G6" s="65">
        <v>350</v>
      </c>
      <c r="H6" s="47">
        <f>SUM(E6:G6)</f>
        <v>1050</v>
      </c>
      <c r="I6" s="47">
        <f>SUM(E6:G6)</f>
        <v>1050</v>
      </c>
    </row>
    <row r="7" spans="1:9" x14ac:dyDescent="0.2">
      <c r="A7" s="33"/>
      <c r="B7" s="35"/>
      <c r="C7" s="33">
        <v>71003</v>
      </c>
      <c r="D7" s="36" t="s">
        <v>52</v>
      </c>
      <c r="E7" s="66">
        <v>200</v>
      </c>
      <c r="F7" s="67">
        <v>150</v>
      </c>
      <c r="G7" s="68">
        <v>150</v>
      </c>
      <c r="H7" s="47">
        <f t="shared" ref="H7:H12" si="0">SUM(E7:G7)</f>
        <v>500</v>
      </c>
      <c r="I7" s="47">
        <f t="shared" ref="I7:I70" si="1">SUM(E7:G7)</f>
        <v>500</v>
      </c>
    </row>
    <row r="8" spans="1:9" x14ac:dyDescent="0.2">
      <c r="A8" s="33"/>
      <c r="B8" s="35"/>
      <c r="C8" s="33">
        <v>71004</v>
      </c>
      <c r="D8" s="36" t="s">
        <v>53</v>
      </c>
      <c r="E8" s="66">
        <v>200</v>
      </c>
      <c r="F8" s="67">
        <v>200</v>
      </c>
      <c r="G8" s="68">
        <v>200</v>
      </c>
      <c r="H8" s="47">
        <f t="shared" si="0"/>
        <v>600</v>
      </c>
      <c r="I8" s="47">
        <f t="shared" si="1"/>
        <v>600</v>
      </c>
    </row>
    <row r="9" spans="1:9" x14ac:dyDescent="0.2">
      <c r="A9" s="33"/>
      <c r="B9" s="35"/>
      <c r="C9" s="33">
        <v>71006</v>
      </c>
      <c r="D9" s="36" t="s">
        <v>54</v>
      </c>
      <c r="E9" s="66">
        <v>424</v>
      </c>
      <c r="F9" s="67">
        <v>424</v>
      </c>
      <c r="G9" s="68">
        <v>424</v>
      </c>
      <c r="H9" s="47">
        <f t="shared" si="0"/>
        <v>1272</v>
      </c>
      <c r="I9" s="47">
        <f t="shared" si="1"/>
        <v>1272</v>
      </c>
    </row>
    <row r="10" spans="1:9" x14ac:dyDescent="0.2">
      <c r="A10" s="33"/>
      <c r="B10" s="35"/>
      <c r="C10" s="33">
        <v>71007</v>
      </c>
      <c r="D10" s="36" t="s">
        <v>46</v>
      </c>
      <c r="E10" s="66">
        <v>200</v>
      </c>
      <c r="F10" s="67"/>
      <c r="G10" s="68"/>
      <c r="H10" s="47">
        <f t="shared" si="0"/>
        <v>200</v>
      </c>
      <c r="I10" s="47">
        <f t="shared" si="1"/>
        <v>200</v>
      </c>
    </row>
    <row r="11" spans="1:9" x14ac:dyDescent="0.2">
      <c r="A11" s="33"/>
      <c r="B11" s="35"/>
      <c r="C11" s="33">
        <v>71008</v>
      </c>
      <c r="D11" s="36" t="s">
        <v>55</v>
      </c>
      <c r="E11" s="66">
        <v>150</v>
      </c>
      <c r="F11" s="67">
        <v>200</v>
      </c>
      <c r="G11" s="68">
        <v>200</v>
      </c>
      <c r="H11" s="47">
        <f t="shared" si="0"/>
        <v>550</v>
      </c>
      <c r="I11" s="47">
        <f t="shared" si="1"/>
        <v>550</v>
      </c>
    </row>
    <row r="12" spans="1:9" ht="15" thickBot="1" x14ac:dyDescent="0.25">
      <c r="A12" s="33"/>
      <c r="B12" s="49"/>
      <c r="C12" s="50">
        <v>76001</v>
      </c>
      <c r="D12" s="59" t="s">
        <v>47</v>
      </c>
      <c r="E12" s="66">
        <v>150</v>
      </c>
      <c r="F12" s="67">
        <v>200</v>
      </c>
      <c r="G12" s="68">
        <v>200</v>
      </c>
      <c r="H12" s="47">
        <f t="shared" si="0"/>
        <v>550</v>
      </c>
      <c r="I12" s="47">
        <f t="shared" si="1"/>
        <v>550</v>
      </c>
    </row>
    <row r="13" spans="1:9" ht="15" thickBot="1" x14ac:dyDescent="0.25">
      <c r="A13" s="50"/>
      <c r="B13" s="69" t="s">
        <v>82</v>
      </c>
      <c r="C13" s="70"/>
      <c r="D13" s="52"/>
      <c r="E13" s="71">
        <v>1674</v>
      </c>
      <c r="F13" s="72">
        <v>1524</v>
      </c>
      <c r="G13" s="73">
        <v>1524</v>
      </c>
      <c r="H13" s="74">
        <f>SUM(H6:H12)</f>
        <v>4722</v>
      </c>
      <c r="I13" s="74">
        <f t="shared" si="1"/>
        <v>4722</v>
      </c>
    </row>
    <row r="14" spans="1:9" ht="15" thickBot="1" x14ac:dyDescent="0.25">
      <c r="A14" s="75" t="s">
        <v>82</v>
      </c>
      <c r="B14" s="76"/>
      <c r="C14" s="77"/>
      <c r="D14" s="78"/>
      <c r="E14" s="79">
        <v>1674</v>
      </c>
      <c r="F14" s="80">
        <v>1524</v>
      </c>
      <c r="G14" s="81">
        <v>1524</v>
      </c>
      <c r="H14" s="82">
        <f>+H13</f>
        <v>4722</v>
      </c>
      <c r="I14" s="82">
        <f t="shared" si="1"/>
        <v>4722</v>
      </c>
    </row>
    <row r="15" spans="1:9" x14ac:dyDescent="0.2">
      <c r="A15" s="60" t="s">
        <v>67</v>
      </c>
      <c r="B15" s="61" t="s">
        <v>83</v>
      </c>
      <c r="C15" s="46">
        <v>49002</v>
      </c>
      <c r="D15" s="62" t="s">
        <v>56</v>
      </c>
      <c r="E15" s="66">
        <v>0</v>
      </c>
      <c r="F15" s="67">
        <v>1100</v>
      </c>
      <c r="G15" s="68">
        <v>1400</v>
      </c>
      <c r="H15" s="47">
        <f t="shared" ref="H15:H16" si="2">SUM(E15:G15)</f>
        <v>2500</v>
      </c>
      <c r="I15" s="47">
        <f t="shared" si="1"/>
        <v>2500</v>
      </c>
    </row>
    <row r="16" spans="1:9" ht="15" thickBot="1" x14ac:dyDescent="0.25">
      <c r="A16" s="33"/>
      <c r="B16" s="49"/>
      <c r="C16" s="50">
        <v>49004</v>
      </c>
      <c r="D16" s="59" t="s">
        <v>57</v>
      </c>
      <c r="E16" s="66">
        <v>400</v>
      </c>
      <c r="F16" s="67">
        <v>1300</v>
      </c>
      <c r="G16" s="68">
        <v>1500</v>
      </c>
      <c r="H16" s="47">
        <f t="shared" si="2"/>
        <v>3200</v>
      </c>
      <c r="I16" s="47">
        <f t="shared" si="1"/>
        <v>3200</v>
      </c>
    </row>
    <row r="17" spans="1:9" ht="15" thickBot="1" x14ac:dyDescent="0.25">
      <c r="A17" s="33"/>
      <c r="B17" s="69" t="s">
        <v>129</v>
      </c>
      <c r="C17" s="83"/>
      <c r="D17" s="41"/>
      <c r="E17" s="71">
        <v>400</v>
      </c>
      <c r="F17" s="72">
        <v>2400</v>
      </c>
      <c r="G17" s="73">
        <v>2900</v>
      </c>
      <c r="H17" s="74">
        <f>SUM(H15:H16)</f>
        <v>5700</v>
      </c>
      <c r="I17" s="74">
        <f t="shared" si="1"/>
        <v>5700</v>
      </c>
    </row>
    <row r="18" spans="1:9" x14ac:dyDescent="0.2">
      <c r="A18" s="33"/>
      <c r="B18" s="61" t="s">
        <v>84</v>
      </c>
      <c r="C18" s="46">
        <v>24003</v>
      </c>
      <c r="D18" s="62" t="s">
        <v>58</v>
      </c>
      <c r="E18" s="66">
        <v>500</v>
      </c>
      <c r="F18" s="67">
        <v>500</v>
      </c>
      <c r="G18" s="68">
        <v>500</v>
      </c>
      <c r="H18" s="47">
        <f t="shared" ref="H18:H20" si="3">SUM(E18:G18)</f>
        <v>1500</v>
      </c>
      <c r="I18" s="47">
        <f t="shared" si="1"/>
        <v>1500</v>
      </c>
    </row>
    <row r="19" spans="1:9" x14ac:dyDescent="0.2">
      <c r="A19" s="33"/>
      <c r="B19" s="35"/>
      <c r="C19" s="33">
        <v>24004</v>
      </c>
      <c r="D19" s="36" t="s">
        <v>59</v>
      </c>
      <c r="E19" s="66">
        <v>2000</v>
      </c>
      <c r="F19" s="67">
        <v>2000</v>
      </c>
      <c r="G19" s="68">
        <v>2000</v>
      </c>
      <c r="H19" s="47">
        <f t="shared" si="3"/>
        <v>6000</v>
      </c>
      <c r="I19" s="47">
        <f t="shared" si="1"/>
        <v>6000</v>
      </c>
    </row>
    <row r="20" spans="1:9" ht="15" thickBot="1" x14ac:dyDescent="0.25">
      <c r="A20" s="33"/>
      <c r="B20" s="49"/>
      <c r="C20" s="50">
        <v>24005</v>
      </c>
      <c r="D20" s="59" t="s">
        <v>60</v>
      </c>
      <c r="E20" s="66">
        <v>220</v>
      </c>
      <c r="F20" s="67">
        <v>230</v>
      </c>
      <c r="G20" s="68">
        <v>230</v>
      </c>
      <c r="H20" s="47">
        <f t="shared" si="3"/>
        <v>680</v>
      </c>
      <c r="I20" s="47">
        <f t="shared" si="1"/>
        <v>680</v>
      </c>
    </row>
    <row r="21" spans="1:9" ht="15" thickBot="1" x14ac:dyDescent="0.25">
      <c r="A21" s="33"/>
      <c r="B21" s="69" t="s">
        <v>130</v>
      </c>
      <c r="C21" s="83"/>
      <c r="D21" s="41"/>
      <c r="E21" s="71">
        <v>2720</v>
      </c>
      <c r="F21" s="72">
        <v>2730</v>
      </c>
      <c r="G21" s="73">
        <v>2730</v>
      </c>
      <c r="H21" s="74">
        <f>SUM(H18:H20)</f>
        <v>8180</v>
      </c>
      <c r="I21" s="74">
        <f t="shared" si="1"/>
        <v>8180</v>
      </c>
    </row>
    <row r="22" spans="1:9" x14ac:dyDescent="0.2">
      <c r="A22" s="33"/>
      <c r="B22" s="61" t="s">
        <v>45</v>
      </c>
      <c r="C22" s="46">
        <v>44008</v>
      </c>
      <c r="D22" s="62" t="s">
        <v>44</v>
      </c>
      <c r="E22" s="66">
        <v>1000</v>
      </c>
      <c r="F22" s="67"/>
      <c r="G22" s="68"/>
      <c r="H22" s="47">
        <f t="shared" ref="H22:H23" si="4">SUM(E22:G22)</f>
        <v>1000</v>
      </c>
      <c r="I22" s="47">
        <f t="shared" si="1"/>
        <v>1000</v>
      </c>
    </row>
    <row r="23" spans="1:9" ht="15" thickBot="1" x14ac:dyDescent="0.25">
      <c r="A23" s="33"/>
      <c r="B23" s="49"/>
      <c r="C23" s="50">
        <v>44012</v>
      </c>
      <c r="D23" s="59" t="s">
        <v>45</v>
      </c>
      <c r="E23" s="66">
        <v>590</v>
      </c>
      <c r="F23" s="67">
        <v>590</v>
      </c>
      <c r="G23" s="68"/>
      <c r="H23" s="47">
        <f t="shared" si="4"/>
        <v>1180</v>
      </c>
      <c r="I23" s="47">
        <f t="shared" si="1"/>
        <v>1180</v>
      </c>
    </row>
    <row r="24" spans="1:9" ht="15" thickBot="1" x14ac:dyDescent="0.25">
      <c r="A24" s="33"/>
      <c r="B24" s="69" t="s">
        <v>131</v>
      </c>
      <c r="C24" s="83"/>
      <c r="D24" s="41"/>
      <c r="E24" s="71">
        <v>1590</v>
      </c>
      <c r="F24" s="72">
        <v>590</v>
      </c>
      <c r="G24" s="73"/>
      <c r="H24" s="74">
        <f>SUM(H22:H23)</f>
        <v>2180</v>
      </c>
      <c r="I24" s="74">
        <f t="shared" si="1"/>
        <v>2180</v>
      </c>
    </row>
    <row r="25" spans="1:9" ht="15" thickBot="1" x14ac:dyDescent="0.25">
      <c r="A25" s="33"/>
      <c r="B25" s="84" t="s">
        <v>61</v>
      </c>
      <c r="C25" s="34">
        <v>41007</v>
      </c>
      <c r="D25" s="85" t="s">
        <v>61</v>
      </c>
      <c r="E25" s="66">
        <v>2616</v>
      </c>
      <c r="F25" s="67">
        <v>1875</v>
      </c>
      <c r="G25" s="68">
        <v>1850</v>
      </c>
      <c r="H25" s="47">
        <f>SUM(E25:G25)</f>
        <v>6341</v>
      </c>
      <c r="I25" s="47">
        <f t="shared" si="1"/>
        <v>6341</v>
      </c>
    </row>
    <row r="26" spans="1:9" ht="15" thickBot="1" x14ac:dyDescent="0.25">
      <c r="A26" s="33"/>
      <c r="B26" s="69" t="s">
        <v>132</v>
      </c>
      <c r="C26" s="83"/>
      <c r="D26" s="41"/>
      <c r="E26" s="71">
        <v>2616</v>
      </c>
      <c r="F26" s="72">
        <v>1875</v>
      </c>
      <c r="G26" s="73">
        <v>1850</v>
      </c>
      <c r="H26" s="74">
        <f>SUM(H25)</f>
        <v>6341</v>
      </c>
      <c r="I26" s="74">
        <f t="shared" si="1"/>
        <v>6341</v>
      </c>
    </row>
    <row r="27" spans="1:9" x14ac:dyDescent="0.2">
      <c r="A27" s="33"/>
      <c r="B27" s="61" t="s">
        <v>85</v>
      </c>
      <c r="C27" s="46">
        <v>46012</v>
      </c>
      <c r="D27" s="62" t="s">
        <v>133</v>
      </c>
      <c r="E27" s="66">
        <v>100</v>
      </c>
      <c r="F27" s="67">
        <v>100</v>
      </c>
      <c r="G27" s="68">
        <v>100</v>
      </c>
      <c r="H27" s="47">
        <f t="shared" ref="H27:H29" si="5">SUM(E27:G27)</f>
        <v>300</v>
      </c>
      <c r="I27" s="47">
        <f t="shared" si="1"/>
        <v>300</v>
      </c>
    </row>
    <row r="28" spans="1:9" x14ac:dyDescent="0.2">
      <c r="A28" s="33"/>
      <c r="B28" s="35"/>
      <c r="C28" s="33">
        <v>46014</v>
      </c>
      <c r="D28" s="36" t="s">
        <v>134</v>
      </c>
      <c r="E28" s="66">
        <v>300</v>
      </c>
      <c r="F28" s="67">
        <v>400</v>
      </c>
      <c r="G28" s="68">
        <v>400</v>
      </c>
      <c r="H28" s="47">
        <f t="shared" si="5"/>
        <v>1100</v>
      </c>
      <c r="I28" s="47">
        <f t="shared" si="1"/>
        <v>1100</v>
      </c>
    </row>
    <row r="29" spans="1:9" ht="15" thickBot="1" x14ac:dyDescent="0.25">
      <c r="A29" s="33"/>
      <c r="B29" s="49"/>
      <c r="C29" s="50">
        <v>46017</v>
      </c>
      <c r="D29" s="59" t="s">
        <v>135</v>
      </c>
      <c r="E29" s="66">
        <v>250</v>
      </c>
      <c r="F29" s="67">
        <v>300</v>
      </c>
      <c r="G29" s="68">
        <v>350</v>
      </c>
      <c r="H29" s="47">
        <f t="shared" si="5"/>
        <v>900</v>
      </c>
      <c r="I29" s="47">
        <f t="shared" si="1"/>
        <v>900</v>
      </c>
    </row>
    <row r="30" spans="1:9" ht="15" thickBot="1" x14ac:dyDescent="0.25">
      <c r="A30" s="33"/>
      <c r="B30" s="69" t="s">
        <v>136</v>
      </c>
      <c r="C30" s="83"/>
      <c r="D30" s="41"/>
      <c r="E30" s="71">
        <v>650</v>
      </c>
      <c r="F30" s="72">
        <v>800</v>
      </c>
      <c r="G30" s="73">
        <v>850</v>
      </c>
      <c r="H30" s="74">
        <f>SUM(H27:H29)</f>
        <v>2300</v>
      </c>
      <c r="I30" s="74">
        <f t="shared" si="1"/>
        <v>2300</v>
      </c>
    </row>
    <row r="31" spans="1:9" ht="15" thickBot="1" x14ac:dyDescent="0.25">
      <c r="A31" s="33"/>
      <c r="B31" s="84" t="s">
        <v>86</v>
      </c>
      <c r="C31" s="34">
        <v>42002</v>
      </c>
      <c r="D31" s="85" t="s">
        <v>137</v>
      </c>
      <c r="E31" s="66">
        <v>1500</v>
      </c>
      <c r="F31" s="67">
        <v>2400</v>
      </c>
      <c r="G31" s="68">
        <v>2500</v>
      </c>
      <c r="H31" s="47">
        <f>SUM(E31:G31)</f>
        <v>6400</v>
      </c>
      <c r="I31" s="47">
        <f t="shared" si="1"/>
        <v>6400</v>
      </c>
    </row>
    <row r="32" spans="1:9" ht="15" thickBot="1" x14ac:dyDescent="0.25">
      <c r="A32" s="33"/>
      <c r="B32" s="69" t="s">
        <v>138</v>
      </c>
      <c r="C32" s="83"/>
      <c r="D32" s="41"/>
      <c r="E32" s="71">
        <v>1500</v>
      </c>
      <c r="F32" s="72">
        <v>2400</v>
      </c>
      <c r="G32" s="73">
        <v>2500</v>
      </c>
      <c r="H32" s="74">
        <f>+H31</f>
        <v>6400</v>
      </c>
      <c r="I32" s="74">
        <f t="shared" si="1"/>
        <v>6400</v>
      </c>
    </row>
    <row r="33" spans="1:9" ht="15" thickBot="1" x14ac:dyDescent="0.25">
      <c r="A33" s="33"/>
      <c r="B33" s="84" t="s">
        <v>87</v>
      </c>
      <c r="C33" s="34">
        <v>31004</v>
      </c>
      <c r="D33" s="85" t="s">
        <v>139</v>
      </c>
      <c r="E33" s="66">
        <v>300</v>
      </c>
      <c r="F33" s="67">
        <v>150</v>
      </c>
      <c r="G33" s="68">
        <v>200</v>
      </c>
      <c r="H33" s="47">
        <f>SUM(E33:G33)</f>
        <v>650</v>
      </c>
      <c r="I33" s="47">
        <f t="shared" si="1"/>
        <v>650</v>
      </c>
    </row>
    <row r="34" spans="1:9" ht="15" thickBot="1" x14ac:dyDescent="0.25">
      <c r="A34" s="33"/>
      <c r="B34" s="69" t="s">
        <v>140</v>
      </c>
      <c r="C34" s="83"/>
      <c r="D34" s="41"/>
      <c r="E34" s="71">
        <v>300</v>
      </c>
      <c r="F34" s="72">
        <v>150</v>
      </c>
      <c r="G34" s="73">
        <v>200</v>
      </c>
      <c r="H34" s="74">
        <f>+H33</f>
        <v>650</v>
      </c>
      <c r="I34" s="74">
        <f t="shared" si="1"/>
        <v>650</v>
      </c>
    </row>
    <row r="35" spans="1:9" x14ac:dyDescent="0.2">
      <c r="A35" s="33"/>
      <c r="B35" s="61" t="s">
        <v>88</v>
      </c>
      <c r="C35" s="46">
        <v>23004</v>
      </c>
      <c r="D35" s="62" t="s">
        <v>141</v>
      </c>
      <c r="E35" s="66">
        <v>300</v>
      </c>
      <c r="F35" s="67">
        <v>300</v>
      </c>
      <c r="G35" s="68">
        <v>300</v>
      </c>
      <c r="H35" s="47">
        <f t="shared" ref="H35:H39" si="6">SUM(E35:G35)</f>
        <v>900</v>
      </c>
      <c r="I35" s="47">
        <f t="shared" si="1"/>
        <v>900</v>
      </c>
    </row>
    <row r="36" spans="1:9" x14ac:dyDescent="0.2">
      <c r="A36" s="33"/>
      <c r="B36" s="35"/>
      <c r="C36" s="33">
        <v>23005</v>
      </c>
      <c r="D36" s="36" t="s">
        <v>48</v>
      </c>
      <c r="E36" s="66">
        <v>2583</v>
      </c>
      <c r="F36" s="67"/>
      <c r="G36" s="68"/>
      <c r="H36" s="47">
        <f t="shared" si="6"/>
        <v>2583</v>
      </c>
      <c r="I36" s="47">
        <f t="shared" si="1"/>
        <v>2583</v>
      </c>
    </row>
    <row r="37" spans="1:9" x14ac:dyDescent="0.2">
      <c r="A37" s="33"/>
      <c r="B37" s="35"/>
      <c r="C37" s="33">
        <v>23007</v>
      </c>
      <c r="D37" s="36" t="s">
        <v>49</v>
      </c>
      <c r="E37" s="66">
        <v>0</v>
      </c>
      <c r="F37" s="67">
        <v>2000</v>
      </c>
      <c r="G37" s="68">
        <v>2000</v>
      </c>
      <c r="H37" s="47">
        <f t="shared" si="6"/>
        <v>4000</v>
      </c>
      <c r="I37" s="47">
        <f t="shared" si="1"/>
        <v>4000</v>
      </c>
    </row>
    <row r="38" spans="1:9" x14ac:dyDescent="0.2">
      <c r="A38" s="33"/>
      <c r="B38" s="35"/>
      <c r="C38" s="33">
        <v>25004</v>
      </c>
      <c r="D38" s="36" t="s">
        <v>50</v>
      </c>
      <c r="E38" s="66">
        <v>0</v>
      </c>
      <c r="F38" s="67">
        <v>1000</v>
      </c>
      <c r="G38" s="68">
        <v>1000</v>
      </c>
      <c r="H38" s="47">
        <f t="shared" si="6"/>
        <v>2000</v>
      </c>
      <c r="I38" s="47">
        <f t="shared" si="1"/>
        <v>2000</v>
      </c>
    </row>
    <row r="39" spans="1:9" ht="15" thickBot="1" x14ac:dyDescent="0.25">
      <c r="A39" s="33"/>
      <c r="B39" s="49"/>
      <c r="C39" s="50">
        <v>25006</v>
      </c>
      <c r="D39" s="59" t="s">
        <v>142</v>
      </c>
      <c r="E39" s="66">
        <v>4200</v>
      </c>
      <c r="F39" s="67">
        <v>1500</v>
      </c>
      <c r="G39" s="68"/>
      <c r="H39" s="47">
        <f t="shared" si="6"/>
        <v>5700</v>
      </c>
      <c r="I39" s="47">
        <f t="shared" si="1"/>
        <v>5700</v>
      </c>
    </row>
    <row r="40" spans="1:9" ht="15" thickBot="1" x14ac:dyDescent="0.25">
      <c r="A40" s="33"/>
      <c r="B40" s="69" t="s">
        <v>143</v>
      </c>
      <c r="C40" s="83"/>
      <c r="D40" s="41"/>
      <c r="E40" s="71">
        <v>7083</v>
      </c>
      <c r="F40" s="72">
        <v>4800</v>
      </c>
      <c r="G40" s="73">
        <v>3300</v>
      </c>
      <c r="H40" s="74">
        <f>SUM(H35:H39)</f>
        <v>15183</v>
      </c>
      <c r="I40" s="74">
        <f t="shared" si="1"/>
        <v>15183</v>
      </c>
    </row>
    <row r="41" spans="1:9" ht="15" thickBot="1" x14ac:dyDescent="0.25">
      <c r="A41" s="33"/>
      <c r="B41" s="84" t="s">
        <v>89</v>
      </c>
      <c r="C41" s="34">
        <v>48003</v>
      </c>
      <c r="D41" s="85" t="s">
        <v>144</v>
      </c>
      <c r="E41" s="66">
        <v>150</v>
      </c>
      <c r="F41" s="67">
        <v>150</v>
      </c>
      <c r="G41" s="68">
        <v>150</v>
      </c>
      <c r="H41" s="47">
        <f>SUM(E41:G41)</f>
        <v>450</v>
      </c>
      <c r="I41" s="47">
        <f t="shared" si="1"/>
        <v>450</v>
      </c>
    </row>
    <row r="42" spans="1:9" ht="15" thickBot="1" x14ac:dyDescent="0.25">
      <c r="A42" s="33"/>
      <c r="B42" s="69" t="s">
        <v>145</v>
      </c>
      <c r="C42" s="83"/>
      <c r="D42" s="41"/>
      <c r="E42" s="71">
        <v>150</v>
      </c>
      <c r="F42" s="72">
        <v>150</v>
      </c>
      <c r="G42" s="73">
        <v>150</v>
      </c>
      <c r="H42" s="74">
        <f>+H41</f>
        <v>450</v>
      </c>
      <c r="I42" s="74">
        <f t="shared" si="1"/>
        <v>450</v>
      </c>
    </row>
    <row r="43" spans="1:9" x14ac:dyDescent="0.2">
      <c r="A43" s="33"/>
      <c r="B43" s="61" t="s">
        <v>90</v>
      </c>
      <c r="C43" s="46">
        <v>44004</v>
      </c>
      <c r="D43" s="62" t="s">
        <v>146</v>
      </c>
      <c r="E43" s="66">
        <v>700</v>
      </c>
      <c r="F43" s="67">
        <v>250</v>
      </c>
      <c r="G43" s="68"/>
      <c r="H43" s="47">
        <f t="shared" ref="H43:H45" si="7">SUM(E43:G43)</f>
        <v>950</v>
      </c>
      <c r="I43" s="47">
        <f t="shared" si="1"/>
        <v>950</v>
      </c>
    </row>
    <row r="44" spans="1:9" x14ac:dyDescent="0.2">
      <c r="A44" s="33"/>
      <c r="B44" s="35"/>
      <c r="C44" s="33">
        <v>44013</v>
      </c>
      <c r="D44" s="36" t="s">
        <v>147</v>
      </c>
      <c r="E44" s="66">
        <v>1500</v>
      </c>
      <c r="F44" s="67">
        <v>1000</v>
      </c>
      <c r="G44" s="68">
        <v>1200</v>
      </c>
      <c r="H44" s="47">
        <f t="shared" si="7"/>
        <v>3700</v>
      </c>
      <c r="I44" s="47">
        <f t="shared" si="1"/>
        <v>3700</v>
      </c>
    </row>
    <row r="45" spans="1:9" ht="15" thickBot="1" x14ac:dyDescent="0.25">
      <c r="A45" s="33"/>
      <c r="B45" s="49"/>
      <c r="C45" s="50">
        <v>44014</v>
      </c>
      <c r="D45" s="59" t="s">
        <v>148</v>
      </c>
      <c r="E45" s="66">
        <v>500</v>
      </c>
      <c r="F45" s="67">
        <v>500</v>
      </c>
      <c r="G45" s="68">
        <v>500</v>
      </c>
      <c r="H45" s="47">
        <f t="shared" si="7"/>
        <v>1500</v>
      </c>
      <c r="I45" s="47">
        <f t="shared" si="1"/>
        <v>1500</v>
      </c>
    </row>
    <row r="46" spans="1:9" ht="15" thickBot="1" x14ac:dyDescent="0.25">
      <c r="A46" s="50"/>
      <c r="B46" s="69" t="s">
        <v>149</v>
      </c>
      <c r="C46" s="70"/>
      <c r="D46" s="52"/>
      <c r="E46" s="71">
        <v>2700</v>
      </c>
      <c r="F46" s="72">
        <v>1750</v>
      </c>
      <c r="G46" s="73">
        <v>1700</v>
      </c>
      <c r="H46" s="74">
        <f>SUM(H43:H45)</f>
        <v>6150</v>
      </c>
      <c r="I46" s="74">
        <f t="shared" si="1"/>
        <v>6150</v>
      </c>
    </row>
    <row r="47" spans="1:9" ht="15" thickBot="1" x14ac:dyDescent="0.25">
      <c r="A47" s="75" t="s">
        <v>91</v>
      </c>
      <c r="B47" s="76"/>
      <c r="C47" s="77"/>
      <c r="D47" s="78"/>
      <c r="E47" s="79">
        <v>19709</v>
      </c>
      <c r="F47" s="80">
        <v>17645</v>
      </c>
      <c r="G47" s="81">
        <v>16180</v>
      </c>
      <c r="H47" s="82">
        <f>+H46+H42+H40+H34+H32+H30+H26+H21+H17+H24</f>
        <v>53534</v>
      </c>
      <c r="I47" s="82">
        <f t="shared" si="1"/>
        <v>53534</v>
      </c>
    </row>
    <row r="48" spans="1:9" ht="15" thickBot="1" x14ac:dyDescent="0.25">
      <c r="A48" s="60" t="s">
        <v>68</v>
      </c>
      <c r="B48" s="84" t="s">
        <v>92</v>
      </c>
      <c r="C48" s="34">
        <v>63001</v>
      </c>
      <c r="D48" s="85" t="s">
        <v>150</v>
      </c>
      <c r="E48" s="66">
        <v>500</v>
      </c>
      <c r="F48" s="67">
        <v>2000</v>
      </c>
      <c r="G48" s="68">
        <v>4000</v>
      </c>
      <c r="H48" s="47">
        <f>SUM(E48:G48)</f>
        <v>6500</v>
      </c>
      <c r="I48" s="47">
        <f t="shared" si="1"/>
        <v>6500</v>
      </c>
    </row>
    <row r="49" spans="1:9" ht="15" thickBot="1" x14ac:dyDescent="0.25">
      <c r="A49" s="33"/>
      <c r="B49" s="69" t="s">
        <v>151</v>
      </c>
      <c r="C49" s="83"/>
      <c r="D49" s="41"/>
      <c r="E49" s="71">
        <v>500</v>
      </c>
      <c r="F49" s="72">
        <v>2000</v>
      </c>
      <c r="G49" s="73">
        <v>4000</v>
      </c>
      <c r="H49" s="74">
        <f>+H48</f>
        <v>6500</v>
      </c>
      <c r="I49" s="74">
        <f t="shared" si="1"/>
        <v>6500</v>
      </c>
    </row>
    <row r="50" spans="1:9" ht="15" thickBot="1" x14ac:dyDescent="0.25">
      <c r="A50" s="33"/>
      <c r="B50" s="84" t="s">
        <v>93</v>
      </c>
      <c r="C50" s="34">
        <v>64009</v>
      </c>
      <c r="D50" s="85" t="s">
        <v>152</v>
      </c>
      <c r="E50" s="66">
        <v>60</v>
      </c>
      <c r="F50" s="67"/>
      <c r="G50" s="68"/>
      <c r="H50" s="47">
        <f>SUM(E50:G50)</f>
        <v>60</v>
      </c>
      <c r="I50" s="47">
        <f t="shared" si="1"/>
        <v>60</v>
      </c>
    </row>
    <row r="51" spans="1:9" ht="15" thickBot="1" x14ac:dyDescent="0.25">
      <c r="A51" s="33"/>
      <c r="B51" s="69" t="s">
        <v>153</v>
      </c>
      <c r="C51" s="83"/>
      <c r="D51" s="41"/>
      <c r="E51" s="71">
        <v>60</v>
      </c>
      <c r="F51" s="72"/>
      <c r="G51" s="73"/>
      <c r="H51" s="74">
        <f>+H50</f>
        <v>60</v>
      </c>
      <c r="I51" s="74">
        <f t="shared" si="1"/>
        <v>60</v>
      </c>
    </row>
    <row r="52" spans="1:9" ht="15" thickBot="1" x14ac:dyDescent="0.25">
      <c r="A52" s="33"/>
      <c r="B52" s="84" t="s">
        <v>34</v>
      </c>
      <c r="C52" s="34">
        <v>64004</v>
      </c>
      <c r="D52" s="85" t="s">
        <v>34</v>
      </c>
      <c r="E52" s="66">
        <v>3000</v>
      </c>
      <c r="F52" s="67">
        <v>2000</v>
      </c>
      <c r="G52" s="68">
        <v>2000</v>
      </c>
      <c r="H52" s="47">
        <f>SUM(E52:G52)</f>
        <v>7000</v>
      </c>
      <c r="I52" s="47">
        <f t="shared" si="1"/>
        <v>7000</v>
      </c>
    </row>
    <row r="53" spans="1:9" ht="15" thickBot="1" x14ac:dyDescent="0.25">
      <c r="A53" s="50"/>
      <c r="B53" s="69" t="s">
        <v>154</v>
      </c>
      <c r="C53" s="70"/>
      <c r="D53" s="52"/>
      <c r="E53" s="71">
        <v>3000</v>
      </c>
      <c r="F53" s="72">
        <v>2000</v>
      </c>
      <c r="G53" s="73">
        <v>2000</v>
      </c>
      <c r="H53" s="74">
        <f>+H52</f>
        <v>7000</v>
      </c>
      <c r="I53" s="74">
        <f t="shared" si="1"/>
        <v>7000</v>
      </c>
    </row>
    <row r="54" spans="1:9" ht="15" thickBot="1" x14ac:dyDescent="0.25">
      <c r="A54" s="75" t="s">
        <v>94</v>
      </c>
      <c r="B54" s="76"/>
      <c r="C54" s="77"/>
      <c r="D54" s="78"/>
      <c r="E54" s="79">
        <v>3560</v>
      </c>
      <c r="F54" s="80">
        <v>4000</v>
      </c>
      <c r="G54" s="81">
        <v>6000</v>
      </c>
      <c r="H54" s="82">
        <f>+H49+H51+H53</f>
        <v>13560</v>
      </c>
      <c r="I54" s="82">
        <f t="shared" si="1"/>
        <v>13560</v>
      </c>
    </row>
    <row r="55" spans="1:9" ht="15" thickBot="1" x14ac:dyDescent="0.25">
      <c r="A55" s="60" t="s">
        <v>69</v>
      </c>
      <c r="B55" s="84" t="s">
        <v>95</v>
      </c>
      <c r="C55" s="34">
        <v>14005</v>
      </c>
      <c r="D55" s="85" t="s">
        <v>155</v>
      </c>
      <c r="E55" s="66">
        <v>100</v>
      </c>
      <c r="F55" s="67">
        <v>50</v>
      </c>
      <c r="G55" s="68">
        <v>0</v>
      </c>
      <c r="H55" s="47">
        <f>SUM(E55:G55)</f>
        <v>150</v>
      </c>
      <c r="I55" s="47">
        <f t="shared" si="1"/>
        <v>150</v>
      </c>
    </row>
    <row r="56" spans="1:9" ht="15" thickBot="1" x14ac:dyDescent="0.25">
      <c r="A56" s="33"/>
      <c r="B56" s="69" t="s">
        <v>156</v>
      </c>
      <c r="C56" s="83"/>
      <c r="D56" s="41"/>
      <c r="E56" s="71">
        <v>100</v>
      </c>
      <c r="F56" s="72">
        <v>50</v>
      </c>
      <c r="G56" s="73">
        <v>0</v>
      </c>
      <c r="H56" s="74">
        <f>SUM(E56:G56)</f>
        <v>150</v>
      </c>
      <c r="I56" s="74">
        <f t="shared" si="1"/>
        <v>150</v>
      </c>
    </row>
    <row r="57" spans="1:9" x14ac:dyDescent="0.2">
      <c r="A57" s="33"/>
      <c r="B57" s="61" t="s">
        <v>96</v>
      </c>
      <c r="C57" s="46">
        <v>11010</v>
      </c>
      <c r="D57" s="62" t="s">
        <v>157</v>
      </c>
      <c r="E57" s="66">
        <v>1700</v>
      </c>
      <c r="F57" s="67">
        <v>700</v>
      </c>
      <c r="G57" s="68">
        <v>800</v>
      </c>
      <c r="H57" s="47">
        <f>SUM(E57:G57)</f>
        <v>3200</v>
      </c>
      <c r="I57" s="47">
        <f t="shared" si="1"/>
        <v>3200</v>
      </c>
    </row>
    <row r="58" spans="1:9" x14ac:dyDescent="0.2">
      <c r="A58" s="33"/>
      <c r="B58" s="35"/>
      <c r="C58" s="33">
        <v>11012</v>
      </c>
      <c r="D58" s="36" t="s">
        <v>158</v>
      </c>
      <c r="E58" s="66">
        <v>2000</v>
      </c>
      <c r="F58" s="67">
        <v>830</v>
      </c>
      <c r="G58" s="68">
        <v>1700</v>
      </c>
      <c r="H58" s="47">
        <f t="shared" ref="H58:H61" si="8">SUM(E58:G58)</f>
        <v>4530</v>
      </c>
      <c r="I58" s="47">
        <f t="shared" si="1"/>
        <v>4530</v>
      </c>
    </row>
    <row r="59" spans="1:9" x14ac:dyDescent="0.2">
      <c r="A59" s="33"/>
      <c r="B59" s="35"/>
      <c r="C59" s="33">
        <v>11013</v>
      </c>
      <c r="D59" s="36" t="s">
        <v>159</v>
      </c>
      <c r="E59" s="66">
        <v>100</v>
      </c>
      <c r="F59" s="67">
        <v>100</v>
      </c>
      <c r="G59" s="68">
        <v>100</v>
      </c>
      <c r="H59" s="47">
        <f t="shared" si="8"/>
        <v>300</v>
      </c>
      <c r="I59" s="47">
        <f t="shared" si="1"/>
        <v>300</v>
      </c>
    </row>
    <row r="60" spans="1:9" x14ac:dyDescent="0.2">
      <c r="A60" s="33"/>
      <c r="B60" s="35"/>
      <c r="C60" s="33">
        <v>12003</v>
      </c>
      <c r="D60" s="36" t="s">
        <v>160</v>
      </c>
      <c r="E60" s="66">
        <v>2115</v>
      </c>
      <c r="F60" s="67">
        <v>2100</v>
      </c>
      <c r="G60" s="68">
        <v>2100</v>
      </c>
      <c r="H60" s="47">
        <f t="shared" si="8"/>
        <v>6315</v>
      </c>
      <c r="I60" s="47">
        <f t="shared" si="1"/>
        <v>6315</v>
      </c>
    </row>
    <row r="61" spans="1:9" ht="15" thickBot="1" x14ac:dyDescent="0.25">
      <c r="A61" s="33"/>
      <c r="B61" s="49"/>
      <c r="C61" s="50">
        <v>11014</v>
      </c>
      <c r="D61" s="59" t="s">
        <v>161</v>
      </c>
      <c r="E61" s="66">
        <v>100</v>
      </c>
      <c r="F61" s="67"/>
      <c r="G61" s="68"/>
      <c r="H61" s="47">
        <f t="shared" si="8"/>
        <v>100</v>
      </c>
      <c r="I61" s="47">
        <f t="shared" si="1"/>
        <v>100</v>
      </c>
    </row>
    <row r="62" spans="1:9" ht="15" thickBot="1" x14ac:dyDescent="0.25">
      <c r="A62" s="33"/>
      <c r="B62" s="69" t="s">
        <v>162</v>
      </c>
      <c r="C62" s="83"/>
      <c r="D62" s="41"/>
      <c r="E62" s="71">
        <v>6015</v>
      </c>
      <c r="F62" s="72">
        <v>3730</v>
      </c>
      <c r="G62" s="73">
        <v>4700</v>
      </c>
      <c r="H62" s="74">
        <f>SUM(H57:H61)</f>
        <v>14445</v>
      </c>
      <c r="I62" s="74">
        <f t="shared" si="1"/>
        <v>14445</v>
      </c>
    </row>
    <row r="63" spans="1:9" ht="15" thickBot="1" x14ac:dyDescent="0.25">
      <c r="A63" s="33"/>
      <c r="B63" s="84" t="s">
        <v>97</v>
      </c>
      <c r="C63" s="34">
        <v>13015</v>
      </c>
      <c r="D63" s="85" t="s">
        <v>163</v>
      </c>
      <c r="E63" s="66">
        <v>200</v>
      </c>
      <c r="F63" s="67">
        <v>200</v>
      </c>
      <c r="G63" s="68">
        <v>200</v>
      </c>
      <c r="H63" s="47">
        <f>SUM(E63:G63)</f>
        <v>600</v>
      </c>
      <c r="I63" s="47">
        <f t="shared" si="1"/>
        <v>600</v>
      </c>
    </row>
    <row r="64" spans="1:9" ht="15" thickBot="1" x14ac:dyDescent="0.25">
      <c r="A64" s="33"/>
      <c r="B64" s="69" t="s">
        <v>164</v>
      </c>
      <c r="C64" s="83"/>
      <c r="D64" s="41"/>
      <c r="E64" s="71">
        <v>200</v>
      </c>
      <c r="F64" s="72">
        <v>200</v>
      </c>
      <c r="G64" s="73">
        <v>200</v>
      </c>
      <c r="H64" s="74">
        <f>+H63</f>
        <v>600</v>
      </c>
      <c r="I64" s="74">
        <f t="shared" si="1"/>
        <v>600</v>
      </c>
    </row>
    <row r="65" spans="1:9" ht="15" thickBot="1" x14ac:dyDescent="0.25">
      <c r="A65" s="33"/>
      <c r="B65" s="84" t="s">
        <v>98</v>
      </c>
      <c r="C65" s="34">
        <v>77003</v>
      </c>
      <c r="D65" s="85" t="s">
        <v>98</v>
      </c>
      <c r="E65" s="66">
        <v>100</v>
      </c>
      <c r="F65" s="67">
        <v>200</v>
      </c>
      <c r="G65" s="68">
        <v>300</v>
      </c>
      <c r="H65" s="47">
        <f>SUM(E65:G65)</f>
        <v>600</v>
      </c>
      <c r="I65" s="47">
        <f t="shared" si="1"/>
        <v>600</v>
      </c>
    </row>
    <row r="66" spans="1:9" ht="15" thickBot="1" x14ac:dyDescent="0.25">
      <c r="A66" s="33"/>
      <c r="B66" s="69" t="s">
        <v>165</v>
      </c>
      <c r="C66" s="83"/>
      <c r="D66" s="41"/>
      <c r="E66" s="71">
        <v>100</v>
      </c>
      <c r="F66" s="72">
        <v>200</v>
      </c>
      <c r="G66" s="73">
        <v>300</v>
      </c>
      <c r="H66" s="74">
        <f>+H65</f>
        <v>600</v>
      </c>
      <c r="I66" s="74">
        <f t="shared" si="1"/>
        <v>600</v>
      </c>
    </row>
    <row r="67" spans="1:9" ht="15" thickBot="1" x14ac:dyDescent="0.25">
      <c r="A67" s="33"/>
      <c r="B67" s="84" t="s">
        <v>99</v>
      </c>
      <c r="C67" s="34">
        <v>14006</v>
      </c>
      <c r="D67" s="85" t="s">
        <v>166</v>
      </c>
      <c r="E67" s="66">
        <v>410</v>
      </c>
      <c r="F67" s="67">
        <v>396</v>
      </c>
      <c r="G67" s="68">
        <v>388</v>
      </c>
      <c r="H67" s="47">
        <f>SUM(E67:G67)</f>
        <v>1194</v>
      </c>
      <c r="I67" s="47">
        <f t="shared" si="1"/>
        <v>1194</v>
      </c>
    </row>
    <row r="68" spans="1:9" ht="15" thickBot="1" x14ac:dyDescent="0.25">
      <c r="A68" s="50"/>
      <c r="B68" s="69" t="s">
        <v>167</v>
      </c>
      <c r="C68" s="70"/>
      <c r="D68" s="52"/>
      <c r="E68" s="71">
        <v>410</v>
      </c>
      <c r="F68" s="72">
        <v>396</v>
      </c>
      <c r="G68" s="73">
        <v>388</v>
      </c>
      <c r="H68" s="74">
        <f>+H67</f>
        <v>1194</v>
      </c>
      <c r="I68" s="74">
        <f t="shared" si="1"/>
        <v>1194</v>
      </c>
    </row>
    <row r="69" spans="1:9" ht="15" thickBot="1" x14ac:dyDescent="0.25">
      <c r="A69" s="75" t="s">
        <v>100</v>
      </c>
      <c r="B69" s="76"/>
      <c r="C69" s="77"/>
      <c r="D69" s="78"/>
      <c r="E69" s="79">
        <v>6825</v>
      </c>
      <c r="F69" s="80">
        <v>4576</v>
      </c>
      <c r="G69" s="81">
        <v>5588</v>
      </c>
      <c r="H69" s="82">
        <f>+H68+H66+H64+H62+H56</f>
        <v>16989</v>
      </c>
      <c r="I69" s="82">
        <f t="shared" si="1"/>
        <v>16989</v>
      </c>
    </row>
    <row r="70" spans="1:9" x14ac:dyDescent="0.2">
      <c r="A70" s="60" t="s">
        <v>70</v>
      </c>
      <c r="B70" s="61" t="s">
        <v>101</v>
      </c>
      <c r="C70" s="46">
        <v>56020</v>
      </c>
      <c r="D70" s="62" t="s">
        <v>40</v>
      </c>
      <c r="E70" s="66">
        <v>41000</v>
      </c>
      <c r="F70" s="67">
        <v>14000</v>
      </c>
      <c r="G70" s="68">
        <v>1000</v>
      </c>
      <c r="H70" s="47">
        <f>SUM(E70:G70)</f>
        <v>56000</v>
      </c>
      <c r="I70" s="47">
        <f t="shared" si="1"/>
        <v>56000</v>
      </c>
    </row>
    <row r="71" spans="1:9" ht="15" thickBot="1" x14ac:dyDescent="0.25">
      <c r="A71" s="33"/>
      <c r="B71" s="49"/>
      <c r="C71" s="50">
        <v>56022</v>
      </c>
      <c r="D71" s="59" t="s">
        <v>41</v>
      </c>
      <c r="E71" s="66">
        <v>0</v>
      </c>
      <c r="F71" s="67">
        <v>0</v>
      </c>
      <c r="G71" s="68">
        <v>5000</v>
      </c>
      <c r="H71" s="47">
        <f>SUM(E71:G71)</f>
        <v>5000</v>
      </c>
      <c r="I71" s="47">
        <f t="shared" ref="I71:I134" si="9">SUM(E71:G71)</f>
        <v>5000</v>
      </c>
    </row>
    <row r="72" spans="1:9" ht="15" thickBot="1" x14ac:dyDescent="0.25">
      <c r="A72" s="33"/>
      <c r="B72" s="69" t="s">
        <v>168</v>
      </c>
      <c r="C72" s="83"/>
      <c r="D72" s="41"/>
      <c r="E72" s="71">
        <v>41000</v>
      </c>
      <c r="F72" s="72">
        <v>14000</v>
      </c>
      <c r="G72" s="73">
        <v>6000</v>
      </c>
      <c r="H72" s="74">
        <f>SUM(H70:H71)</f>
        <v>61000</v>
      </c>
      <c r="I72" s="74">
        <f t="shared" si="9"/>
        <v>61000</v>
      </c>
    </row>
    <row r="73" spans="1:9" ht="15" thickBot="1" x14ac:dyDescent="0.25">
      <c r="A73" s="33"/>
      <c r="B73" s="84" t="s">
        <v>102</v>
      </c>
      <c r="C73" s="34">
        <v>53015</v>
      </c>
      <c r="D73" s="85" t="s">
        <v>38</v>
      </c>
      <c r="E73" s="66">
        <v>3000</v>
      </c>
      <c r="F73" s="67">
        <v>3000</v>
      </c>
      <c r="G73" s="68">
        <v>3000</v>
      </c>
      <c r="H73" s="47">
        <f>SUM(E73:G73)</f>
        <v>9000</v>
      </c>
      <c r="I73" s="47">
        <f t="shared" si="9"/>
        <v>9000</v>
      </c>
    </row>
    <row r="74" spans="1:9" ht="15" thickBot="1" x14ac:dyDescent="0.25">
      <c r="A74" s="33"/>
      <c r="B74" s="69" t="s">
        <v>169</v>
      </c>
      <c r="C74" s="83"/>
      <c r="D74" s="41"/>
      <c r="E74" s="71">
        <v>3000</v>
      </c>
      <c r="F74" s="72">
        <v>3000</v>
      </c>
      <c r="G74" s="73">
        <v>3000</v>
      </c>
      <c r="H74" s="74">
        <f>+H73</f>
        <v>9000</v>
      </c>
      <c r="I74" s="74">
        <f t="shared" si="9"/>
        <v>9000</v>
      </c>
    </row>
    <row r="75" spans="1:9" ht="15" thickBot="1" x14ac:dyDescent="0.25">
      <c r="A75" s="33"/>
      <c r="B75" s="84" t="s">
        <v>103</v>
      </c>
      <c r="C75" s="34">
        <v>52004</v>
      </c>
      <c r="D75" s="85" t="s">
        <v>37</v>
      </c>
      <c r="E75" s="66">
        <v>2300</v>
      </c>
      <c r="F75" s="67">
        <v>2300</v>
      </c>
      <c r="G75" s="68">
        <v>2300</v>
      </c>
      <c r="H75" s="47">
        <f>SUM(E75:G75)</f>
        <v>6900</v>
      </c>
      <c r="I75" s="47">
        <f t="shared" si="9"/>
        <v>6900</v>
      </c>
    </row>
    <row r="76" spans="1:9" ht="15" thickBot="1" x14ac:dyDescent="0.25">
      <c r="A76" s="33"/>
      <c r="B76" s="69" t="s">
        <v>170</v>
      </c>
      <c r="C76" s="83"/>
      <c r="D76" s="41"/>
      <c r="E76" s="71">
        <v>2300</v>
      </c>
      <c r="F76" s="72">
        <v>2300</v>
      </c>
      <c r="G76" s="73">
        <v>2300</v>
      </c>
      <c r="H76" s="74">
        <f>+H75</f>
        <v>6900</v>
      </c>
      <c r="I76" s="74">
        <f t="shared" si="9"/>
        <v>6900</v>
      </c>
    </row>
    <row r="77" spans="1:9" ht="15" thickBot="1" x14ac:dyDescent="0.25">
      <c r="A77" s="33"/>
      <c r="B77" s="84" t="s">
        <v>104</v>
      </c>
      <c r="C77" s="34">
        <v>55003</v>
      </c>
      <c r="D77" s="85" t="s">
        <v>171</v>
      </c>
      <c r="E77" s="66">
        <v>300</v>
      </c>
      <c r="F77" s="67"/>
      <c r="G77" s="68"/>
      <c r="H77" s="47">
        <f>SUM(E77:G77)</f>
        <v>300</v>
      </c>
      <c r="I77" s="47">
        <f t="shared" si="9"/>
        <v>300</v>
      </c>
    </row>
    <row r="78" spans="1:9" ht="15" thickBot="1" x14ac:dyDescent="0.25">
      <c r="A78" s="33"/>
      <c r="B78" s="69" t="s">
        <v>172</v>
      </c>
      <c r="C78" s="83"/>
      <c r="D78" s="41"/>
      <c r="E78" s="71">
        <v>300</v>
      </c>
      <c r="F78" s="72"/>
      <c r="G78" s="73"/>
      <c r="H78" s="74">
        <f>+H77</f>
        <v>300</v>
      </c>
      <c r="I78" s="74">
        <f t="shared" si="9"/>
        <v>300</v>
      </c>
    </row>
    <row r="79" spans="1:9" ht="15" thickBot="1" x14ac:dyDescent="0.25">
      <c r="A79" s="33"/>
      <c r="B79" s="84" t="s">
        <v>105</v>
      </c>
      <c r="C79" s="34">
        <v>54002</v>
      </c>
      <c r="D79" s="85" t="s">
        <v>105</v>
      </c>
      <c r="E79" s="66">
        <v>150</v>
      </c>
      <c r="F79" s="67">
        <v>150</v>
      </c>
      <c r="G79" s="68">
        <v>100</v>
      </c>
      <c r="H79" s="47">
        <f>SUM(E79:G79)</f>
        <v>400</v>
      </c>
      <c r="I79" s="47">
        <f t="shared" si="9"/>
        <v>400</v>
      </c>
    </row>
    <row r="80" spans="1:9" ht="15" thickBot="1" x14ac:dyDescent="0.25">
      <c r="A80" s="33"/>
      <c r="B80" s="69" t="s">
        <v>173</v>
      </c>
      <c r="C80" s="83"/>
      <c r="D80" s="41"/>
      <c r="E80" s="71">
        <v>150</v>
      </c>
      <c r="F80" s="72">
        <v>150</v>
      </c>
      <c r="G80" s="73">
        <v>100</v>
      </c>
      <c r="H80" s="74">
        <f>+H79</f>
        <v>400</v>
      </c>
      <c r="I80" s="74">
        <f t="shared" si="9"/>
        <v>400</v>
      </c>
    </row>
    <row r="81" spans="1:9" x14ac:dyDescent="0.2">
      <c r="A81" s="33"/>
      <c r="B81" s="61" t="s">
        <v>106</v>
      </c>
      <c r="C81" s="46">
        <v>53013</v>
      </c>
      <c r="D81" s="62" t="s">
        <v>106</v>
      </c>
      <c r="E81" s="66">
        <v>28270</v>
      </c>
      <c r="F81" s="67">
        <v>14700</v>
      </c>
      <c r="G81" s="68">
        <v>15000</v>
      </c>
      <c r="H81" s="47">
        <f t="shared" ref="H81:H83" si="10">SUM(E81:G81)</f>
        <v>57970</v>
      </c>
      <c r="I81" s="47">
        <f t="shared" si="9"/>
        <v>57970</v>
      </c>
    </row>
    <row r="82" spans="1:9" x14ac:dyDescent="0.2">
      <c r="A82" s="33"/>
      <c r="B82" s="35"/>
      <c r="C82" s="33">
        <v>53014</v>
      </c>
      <c r="D82" s="36" t="s">
        <v>174</v>
      </c>
      <c r="E82" s="66">
        <v>400</v>
      </c>
      <c r="F82" s="67">
        <v>250</v>
      </c>
      <c r="G82" s="68">
        <v>300</v>
      </c>
      <c r="H82" s="47">
        <f t="shared" si="10"/>
        <v>950</v>
      </c>
      <c r="I82" s="47">
        <f t="shared" si="9"/>
        <v>950</v>
      </c>
    </row>
    <row r="83" spans="1:9" ht="15" thickBot="1" x14ac:dyDescent="0.25">
      <c r="A83" s="33"/>
      <c r="B83" s="49"/>
      <c r="C83" s="50">
        <v>53018</v>
      </c>
      <c r="D83" s="59" t="s">
        <v>175</v>
      </c>
      <c r="E83" s="66">
        <v>1550</v>
      </c>
      <c r="F83" s="67">
        <v>1500</v>
      </c>
      <c r="G83" s="68">
        <v>2000</v>
      </c>
      <c r="H83" s="47">
        <f t="shared" si="10"/>
        <v>5050</v>
      </c>
      <c r="I83" s="47">
        <f t="shared" si="9"/>
        <v>5050</v>
      </c>
    </row>
    <row r="84" spans="1:9" ht="15" thickBot="1" x14ac:dyDescent="0.25">
      <c r="A84" s="33"/>
      <c r="B84" s="69" t="s">
        <v>176</v>
      </c>
      <c r="C84" s="83"/>
      <c r="D84" s="41"/>
      <c r="E84" s="71">
        <v>30220</v>
      </c>
      <c r="F84" s="72">
        <v>16450</v>
      </c>
      <c r="G84" s="73">
        <v>17300</v>
      </c>
      <c r="H84" s="74">
        <f>SUM(H81:H83)</f>
        <v>63970</v>
      </c>
      <c r="I84" s="74">
        <f t="shared" si="9"/>
        <v>63970</v>
      </c>
    </row>
    <row r="85" spans="1:9" x14ac:dyDescent="0.2">
      <c r="A85" s="33"/>
      <c r="B85" s="61" t="s">
        <v>107</v>
      </c>
      <c r="C85" s="46">
        <v>56019</v>
      </c>
      <c r="D85" s="62" t="s">
        <v>39</v>
      </c>
      <c r="E85" s="66">
        <v>2000</v>
      </c>
      <c r="F85" s="67">
        <v>4800</v>
      </c>
      <c r="G85" s="68"/>
      <c r="H85" s="47">
        <f t="shared" ref="H85:H87" si="11">SUM(E85:G85)</f>
        <v>6800</v>
      </c>
      <c r="I85" s="47">
        <f t="shared" si="9"/>
        <v>6800</v>
      </c>
    </row>
    <row r="86" spans="1:9" x14ac:dyDescent="0.2">
      <c r="A86" s="33"/>
      <c r="B86" s="35"/>
      <c r="C86" s="33">
        <v>56025</v>
      </c>
      <c r="D86" s="36" t="s">
        <v>42</v>
      </c>
      <c r="E86" s="66">
        <v>500</v>
      </c>
      <c r="F86" s="67">
        <v>14500</v>
      </c>
      <c r="G86" s="68"/>
      <c r="H86" s="47">
        <f t="shared" si="11"/>
        <v>15000</v>
      </c>
      <c r="I86" s="47">
        <f t="shared" si="9"/>
        <v>15000</v>
      </c>
    </row>
    <row r="87" spans="1:9" ht="15" thickBot="1" x14ac:dyDescent="0.25">
      <c r="A87" s="33"/>
      <c r="B87" s="49"/>
      <c r="C87" s="50">
        <v>56026</v>
      </c>
      <c r="D87" s="59" t="s">
        <v>43</v>
      </c>
      <c r="E87" s="66">
        <v>500</v>
      </c>
      <c r="F87" s="67">
        <v>4500</v>
      </c>
      <c r="G87" s="68">
        <v>9000</v>
      </c>
      <c r="H87" s="47">
        <f t="shared" si="11"/>
        <v>14000</v>
      </c>
      <c r="I87" s="47">
        <f t="shared" si="9"/>
        <v>14000</v>
      </c>
    </row>
    <row r="88" spans="1:9" ht="15" thickBot="1" x14ac:dyDescent="0.25">
      <c r="A88" s="50"/>
      <c r="B88" s="69" t="s">
        <v>177</v>
      </c>
      <c r="C88" s="70"/>
      <c r="D88" s="52"/>
      <c r="E88" s="71">
        <v>3000</v>
      </c>
      <c r="F88" s="72">
        <v>23800</v>
      </c>
      <c r="G88" s="73">
        <v>9000</v>
      </c>
      <c r="H88" s="74">
        <f>SUM(H85:H87)</f>
        <v>35800</v>
      </c>
      <c r="I88" s="74">
        <f t="shared" si="9"/>
        <v>35800</v>
      </c>
    </row>
    <row r="89" spans="1:9" ht="15" thickBot="1" x14ac:dyDescent="0.25">
      <c r="A89" s="75" t="s">
        <v>108</v>
      </c>
      <c r="B89" s="76"/>
      <c r="C89" s="77"/>
      <c r="D89" s="78"/>
      <c r="E89" s="79">
        <v>79970</v>
      </c>
      <c r="F89" s="80">
        <v>59700</v>
      </c>
      <c r="G89" s="81">
        <v>37700</v>
      </c>
      <c r="H89" s="82">
        <f>+H72+H74+H76+H78+H80+H84+H88</f>
        <v>177370</v>
      </c>
      <c r="I89" s="82">
        <f t="shared" si="9"/>
        <v>177370</v>
      </c>
    </row>
    <row r="90" spans="1:9" ht="15" thickBot="1" x14ac:dyDescent="0.25">
      <c r="A90" s="60" t="s">
        <v>71</v>
      </c>
      <c r="B90" s="84" t="s">
        <v>109</v>
      </c>
      <c r="C90" s="34">
        <v>75002</v>
      </c>
      <c r="D90" s="85" t="s">
        <v>178</v>
      </c>
      <c r="E90" s="66">
        <v>160</v>
      </c>
      <c r="F90" s="67">
        <v>150</v>
      </c>
      <c r="G90" s="68">
        <v>120</v>
      </c>
      <c r="H90" s="47">
        <f t="shared" ref="H90" si="12">SUM(E90:G90)</f>
        <v>430</v>
      </c>
      <c r="I90" s="47">
        <f t="shared" si="9"/>
        <v>430</v>
      </c>
    </row>
    <row r="91" spans="1:9" ht="15" thickBot="1" x14ac:dyDescent="0.25">
      <c r="A91" s="50"/>
      <c r="B91" s="69" t="s">
        <v>179</v>
      </c>
      <c r="C91" s="70"/>
      <c r="D91" s="52"/>
      <c r="E91" s="71">
        <v>160</v>
      </c>
      <c r="F91" s="72">
        <v>150</v>
      </c>
      <c r="G91" s="73">
        <v>120</v>
      </c>
      <c r="H91" s="74">
        <f>+H90</f>
        <v>430</v>
      </c>
      <c r="I91" s="74">
        <f t="shared" si="9"/>
        <v>430</v>
      </c>
    </row>
    <row r="92" spans="1:9" ht="15" thickBot="1" x14ac:dyDescent="0.25">
      <c r="A92" s="75" t="s">
        <v>110</v>
      </c>
      <c r="B92" s="76"/>
      <c r="C92" s="77"/>
      <c r="D92" s="78"/>
      <c r="E92" s="79">
        <v>160</v>
      </c>
      <c r="F92" s="80">
        <v>150</v>
      </c>
      <c r="G92" s="81">
        <v>120</v>
      </c>
      <c r="H92" s="82">
        <f>+H91</f>
        <v>430</v>
      </c>
      <c r="I92" s="82">
        <f t="shared" si="9"/>
        <v>430</v>
      </c>
    </row>
    <row r="93" spans="1:9" ht="15" thickBot="1" x14ac:dyDescent="0.25">
      <c r="A93" s="60" t="s">
        <v>72</v>
      </c>
      <c r="B93" s="84" t="s">
        <v>111</v>
      </c>
      <c r="C93" s="34">
        <v>73004</v>
      </c>
      <c r="D93" s="85" t="s">
        <v>111</v>
      </c>
      <c r="E93" s="66">
        <v>2000</v>
      </c>
      <c r="F93" s="67">
        <v>2000</v>
      </c>
      <c r="G93" s="68">
        <v>2000</v>
      </c>
      <c r="H93" s="47">
        <f t="shared" ref="H93" si="13">SUM(E93:G93)</f>
        <v>6000</v>
      </c>
      <c r="I93" s="47">
        <f t="shared" si="9"/>
        <v>6000</v>
      </c>
    </row>
    <row r="94" spans="1:9" ht="15" thickBot="1" x14ac:dyDescent="0.25">
      <c r="A94" s="50"/>
      <c r="B94" s="69" t="s">
        <v>180</v>
      </c>
      <c r="C94" s="70"/>
      <c r="D94" s="52"/>
      <c r="E94" s="71">
        <v>2000</v>
      </c>
      <c r="F94" s="72">
        <v>2000</v>
      </c>
      <c r="G94" s="73">
        <v>2000</v>
      </c>
      <c r="H94" s="74">
        <f>+H93</f>
        <v>6000</v>
      </c>
      <c r="I94" s="74">
        <f t="shared" si="9"/>
        <v>6000</v>
      </c>
    </row>
    <row r="95" spans="1:9" ht="15" thickBot="1" x14ac:dyDescent="0.25">
      <c r="A95" s="75" t="s">
        <v>112</v>
      </c>
      <c r="B95" s="76"/>
      <c r="C95" s="77"/>
      <c r="D95" s="78"/>
      <c r="E95" s="79">
        <v>2000</v>
      </c>
      <c r="F95" s="80">
        <v>2000</v>
      </c>
      <c r="G95" s="81">
        <v>2000</v>
      </c>
      <c r="H95" s="82">
        <f>+H94</f>
        <v>6000</v>
      </c>
      <c r="I95" s="82">
        <f t="shared" si="9"/>
        <v>6000</v>
      </c>
    </row>
    <row r="96" spans="1:9" x14ac:dyDescent="0.2">
      <c r="A96" s="60" t="s">
        <v>73</v>
      </c>
      <c r="B96" s="61" t="s">
        <v>113</v>
      </c>
      <c r="C96" s="46">
        <v>95001</v>
      </c>
      <c r="D96" s="62" t="s">
        <v>181</v>
      </c>
      <c r="E96" s="66">
        <v>200</v>
      </c>
      <c r="F96" s="67">
        <v>200</v>
      </c>
      <c r="G96" s="68">
        <v>200</v>
      </c>
      <c r="H96" s="47">
        <f t="shared" ref="H96:H98" si="14">SUM(E96:G96)</f>
        <v>600</v>
      </c>
      <c r="I96" s="47">
        <f t="shared" si="9"/>
        <v>600</v>
      </c>
    </row>
    <row r="97" spans="1:9" x14ac:dyDescent="0.2">
      <c r="A97" s="33"/>
      <c r="B97" s="35"/>
      <c r="C97" s="33" t="s">
        <v>182</v>
      </c>
      <c r="D97" s="36" t="s">
        <v>183</v>
      </c>
      <c r="E97" s="66">
        <v>350</v>
      </c>
      <c r="F97" s="67">
        <v>150</v>
      </c>
      <c r="G97" s="68"/>
      <c r="H97" s="47">
        <f t="shared" si="14"/>
        <v>500</v>
      </c>
      <c r="I97" s="47">
        <f t="shared" si="9"/>
        <v>500</v>
      </c>
    </row>
    <row r="98" spans="1:9" ht="15" thickBot="1" x14ac:dyDescent="0.25">
      <c r="A98" s="33"/>
      <c r="B98" s="49"/>
      <c r="C98" s="50" t="s">
        <v>184</v>
      </c>
      <c r="D98" s="59" t="s">
        <v>185</v>
      </c>
      <c r="E98" s="66">
        <v>350</v>
      </c>
      <c r="F98" s="67">
        <v>150</v>
      </c>
      <c r="G98" s="68"/>
      <c r="H98" s="47">
        <f t="shared" si="14"/>
        <v>500</v>
      </c>
      <c r="I98" s="47">
        <f t="shared" si="9"/>
        <v>500</v>
      </c>
    </row>
    <row r="99" spans="1:9" ht="15" thickBot="1" x14ac:dyDescent="0.25">
      <c r="A99" s="50"/>
      <c r="B99" s="69" t="s">
        <v>186</v>
      </c>
      <c r="C99" s="70"/>
      <c r="D99" s="52"/>
      <c r="E99" s="71">
        <v>900</v>
      </c>
      <c r="F99" s="72">
        <v>500</v>
      </c>
      <c r="G99" s="73">
        <v>200</v>
      </c>
      <c r="H99" s="74">
        <f>SUM(H96:H98)</f>
        <v>1600</v>
      </c>
      <c r="I99" s="74">
        <f t="shared" si="9"/>
        <v>1600</v>
      </c>
    </row>
    <row r="100" spans="1:9" ht="15" thickBot="1" x14ac:dyDescent="0.25">
      <c r="A100" s="75" t="s">
        <v>114</v>
      </c>
      <c r="B100" s="76"/>
      <c r="C100" s="77"/>
      <c r="D100" s="78"/>
      <c r="E100" s="79">
        <v>900</v>
      </c>
      <c r="F100" s="80">
        <v>500</v>
      </c>
      <c r="G100" s="81">
        <v>200</v>
      </c>
      <c r="H100" s="82">
        <f>+H99</f>
        <v>1600</v>
      </c>
      <c r="I100" s="82">
        <f t="shared" si="9"/>
        <v>1600</v>
      </c>
    </row>
    <row r="101" spans="1:9" ht="15" thickBot="1" x14ac:dyDescent="0.25">
      <c r="A101" s="60" t="s">
        <v>74</v>
      </c>
      <c r="B101" s="84" t="s">
        <v>115</v>
      </c>
      <c r="C101" s="34">
        <v>13016</v>
      </c>
      <c r="D101" s="85" t="s">
        <v>115</v>
      </c>
      <c r="E101" s="66">
        <v>100</v>
      </c>
      <c r="F101" s="67">
        <v>50</v>
      </c>
      <c r="G101" s="68">
        <v>50</v>
      </c>
      <c r="H101" s="47">
        <f t="shared" ref="H101" si="15">SUM(E101:G101)</f>
        <v>200</v>
      </c>
      <c r="I101" s="47">
        <f t="shared" si="9"/>
        <v>200</v>
      </c>
    </row>
    <row r="102" spans="1:9" ht="15" thickBot="1" x14ac:dyDescent="0.25">
      <c r="A102" s="33"/>
      <c r="B102" s="69" t="s">
        <v>187</v>
      </c>
      <c r="C102" s="83"/>
      <c r="D102" s="41"/>
      <c r="E102" s="71">
        <v>100</v>
      </c>
      <c r="F102" s="72">
        <v>50</v>
      </c>
      <c r="G102" s="73">
        <v>50</v>
      </c>
      <c r="H102" s="74">
        <f>+H101</f>
        <v>200</v>
      </c>
      <c r="I102" s="74">
        <f t="shared" si="9"/>
        <v>200</v>
      </c>
    </row>
    <row r="103" spans="1:9" x14ac:dyDescent="0.2">
      <c r="A103" s="33"/>
      <c r="B103" s="61" t="s">
        <v>116</v>
      </c>
      <c r="C103" s="46">
        <v>13018</v>
      </c>
      <c r="D103" s="62" t="s">
        <v>35</v>
      </c>
      <c r="E103" s="66">
        <v>1185</v>
      </c>
      <c r="F103" s="67"/>
      <c r="G103" s="68"/>
      <c r="H103" s="47">
        <f t="shared" ref="H103:H104" si="16">SUM(E103:G103)</f>
        <v>1185</v>
      </c>
      <c r="I103" s="47">
        <f t="shared" si="9"/>
        <v>1185</v>
      </c>
    </row>
    <row r="104" spans="1:9" ht="15" thickBot="1" x14ac:dyDescent="0.25">
      <c r="A104" s="33"/>
      <c r="B104" s="49"/>
      <c r="C104" s="50">
        <v>13020</v>
      </c>
      <c r="D104" s="59" t="s">
        <v>36</v>
      </c>
      <c r="E104" s="66">
        <v>297</v>
      </c>
      <c r="F104" s="67">
        <v>241</v>
      </c>
      <c r="G104" s="68">
        <v>232</v>
      </c>
      <c r="H104" s="47">
        <f t="shared" si="16"/>
        <v>770</v>
      </c>
      <c r="I104" s="47">
        <f t="shared" si="9"/>
        <v>770</v>
      </c>
    </row>
    <row r="105" spans="1:9" ht="15" thickBot="1" x14ac:dyDescent="0.25">
      <c r="A105" s="50"/>
      <c r="B105" s="69" t="s">
        <v>188</v>
      </c>
      <c r="C105" s="70"/>
      <c r="D105" s="52"/>
      <c r="E105" s="71">
        <v>1482</v>
      </c>
      <c r="F105" s="72">
        <v>241</v>
      </c>
      <c r="G105" s="73">
        <v>232</v>
      </c>
      <c r="H105" s="74">
        <f>SUM(H103:H104)</f>
        <v>1955</v>
      </c>
      <c r="I105" s="74">
        <f t="shared" si="9"/>
        <v>1955</v>
      </c>
    </row>
    <row r="106" spans="1:9" ht="15" thickBot="1" x14ac:dyDescent="0.25">
      <c r="A106" s="75" t="s">
        <v>117</v>
      </c>
      <c r="B106" s="76"/>
      <c r="C106" s="77"/>
      <c r="D106" s="78"/>
      <c r="E106" s="79">
        <v>1582</v>
      </c>
      <c r="F106" s="80">
        <v>291</v>
      </c>
      <c r="G106" s="81">
        <v>282</v>
      </c>
      <c r="H106" s="82">
        <f>+H102+H105</f>
        <v>2155</v>
      </c>
      <c r="I106" s="82">
        <f t="shared" si="9"/>
        <v>2155</v>
      </c>
    </row>
    <row r="107" spans="1:9" ht="15" thickBot="1" x14ac:dyDescent="0.25">
      <c r="A107" s="60" t="s">
        <v>75</v>
      </c>
      <c r="B107" s="84" t="s">
        <v>118</v>
      </c>
      <c r="C107" s="34">
        <v>91005</v>
      </c>
      <c r="D107" s="85" t="s">
        <v>118</v>
      </c>
      <c r="E107" s="66">
        <v>300</v>
      </c>
      <c r="F107" s="67">
        <v>300</v>
      </c>
      <c r="G107" s="68">
        <v>300</v>
      </c>
      <c r="H107" s="47">
        <f t="shared" ref="H107" si="17">SUM(E107:G107)</f>
        <v>900</v>
      </c>
      <c r="I107" s="47">
        <f t="shared" si="9"/>
        <v>900</v>
      </c>
    </row>
    <row r="108" spans="1:9" ht="15" thickBot="1" x14ac:dyDescent="0.25">
      <c r="A108" s="50"/>
      <c r="B108" s="69" t="s">
        <v>189</v>
      </c>
      <c r="C108" s="70"/>
      <c r="D108" s="52"/>
      <c r="E108" s="71">
        <v>300</v>
      </c>
      <c r="F108" s="72">
        <v>300</v>
      </c>
      <c r="G108" s="73">
        <v>300</v>
      </c>
      <c r="H108" s="74">
        <f>+H107</f>
        <v>900</v>
      </c>
      <c r="I108" s="74">
        <f t="shared" si="9"/>
        <v>900</v>
      </c>
    </row>
    <row r="109" spans="1:9" ht="15" thickBot="1" x14ac:dyDescent="0.25">
      <c r="A109" s="75" t="s">
        <v>119</v>
      </c>
      <c r="B109" s="76"/>
      <c r="C109" s="77"/>
      <c r="D109" s="78"/>
      <c r="E109" s="79">
        <v>300</v>
      </c>
      <c r="F109" s="80">
        <v>300</v>
      </c>
      <c r="G109" s="81">
        <v>300</v>
      </c>
      <c r="H109" s="82">
        <f>+H108</f>
        <v>900</v>
      </c>
      <c r="I109" s="82">
        <f t="shared" si="9"/>
        <v>900</v>
      </c>
    </row>
    <row r="110" spans="1:9" x14ac:dyDescent="0.2">
      <c r="A110" s="60" t="s">
        <v>76</v>
      </c>
      <c r="B110" s="61" t="s">
        <v>120</v>
      </c>
      <c r="C110" s="46">
        <v>45008</v>
      </c>
      <c r="D110" s="62" t="s">
        <v>190</v>
      </c>
      <c r="E110" s="66">
        <v>400</v>
      </c>
      <c r="F110" s="67">
        <v>400</v>
      </c>
      <c r="G110" s="68">
        <v>400</v>
      </c>
      <c r="H110" s="47">
        <f t="shared" ref="H110:H113" si="18">SUM(E110:G110)</f>
        <v>1200</v>
      </c>
      <c r="I110" s="47">
        <f t="shared" si="9"/>
        <v>1200</v>
      </c>
    </row>
    <row r="111" spans="1:9" x14ac:dyDescent="0.2">
      <c r="A111" s="33"/>
      <c r="B111" s="35"/>
      <c r="C111" s="33">
        <v>45009</v>
      </c>
      <c r="D111" s="36" t="s">
        <v>191</v>
      </c>
      <c r="E111" s="66">
        <v>200</v>
      </c>
      <c r="F111" s="67">
        <v>200</v>
      </c>
      <c r="G111" s="68">
        <v>200</v>
      </c>
      <c r="H111" s="47">
        <f t="shared" si="18"/>
        <v>600</v>
      </c>
      <c r="I111" s="47">
        <f t="shared" si="9"/>
        <v>600</v>
      </c>
    </row>
    <row r="112" spans="1:9" x14ac:dyDescent="0.2">
      <c r="A112" s="33"/>
      <c r="B112" s="35"/>
      <c r="C112" s="33">
        <v>45010</v>
      </c>
      <c r="D112" s="36" t="s">
        <v>192</v>
      </c>
      <c r="E112" s="66">
        <v>1200</v>
      </c>
      <c r="F112" s="67">
        <v>1000</v>
      </c>
      <c r="G112" s="68">
        <v>1100</v>
      </c>
      <c r="H112" s="47">
        <f t="shared" si="18"/>
        <v>3300</v>
      </c>
      <c r="I112" s="47">
        <f t="shared" si="9"/>
        <v>3300</v>
      </c>
    </row>
    <row r="113" spans="1:9" ht="15" thickBot="1" x14ac:dyDescent="0.25">
      <c r="A113" s="33"/>
      <c r="B113" s="49"/>
      <c r="C113" s="50">
        <v>45011</v>
      </c>
      <c r="D113" s="59" t="s">
        <v>193</v>
      </c>
      <c r="E113" s="66">
        <v>100</v>
      </c>
      <c r="F113" s="67"/>
      <c r="G113" s="68"/>
      <c r="H113" s="47">
        <f t="shared" si="18"/>
        <v>100</v>
      </c>
      <c r="I113" s="47">
        <f t="shared" si="9"/>
        <v>100</v>
      </c>
    </row>
    <row r="114" spans="1:9" ht="15" thickBot="1" x14ac:dyDescent="0.25">
      <c r="A114" s="33"/>
      <c r="B114" s="69" t="s">
        <v>194</v>
      </c>
      <c r="C114" s="83"/>
      <c r="D114" s="41"/>
      <c r="E114" s="71">
        <v>1900</v>
      </c>
      <c r="F114" s="72">
        <v>1600</v>
      </c>
      <c r="G114" s="73">
        <v>1700</v>
      </c>
      <c r="H114" s="74">
        <f>SUM(H110:H113)</f>
        <v>5200</v>
      </c>
      <c r="I114" s="74">
        <f t="shared" si="9"/>
        <v>5200</v>
      </c>
    </row>
    <row r="115" spans="1:9" x14ac:dyDescent="0.2">
      <c r="A115" s="33"/>
      <c r="B115" s="61" t="s">
        <v>121</v>
      </c>
      <c r="C115" s="46">
        <v>47012</v>
      </c>
      <c r="D115" s="62" t="s">
        <v>195</v>
      </c>
      <c r="E115" s="66">
        <v>50</v>
      </c>
      <c r="F115" s="67">
        <v>50</v>
      </c>
      <c r="G115" s="68">
        <v>50</v>
      </c>
      <c r="H115" s="47">
        <f t="shared" ref="H115:H122" si="19">SUM(E115:G115)</f>
        <v>150</v>
      </c>
      <c r="I115" s="47">
        <f t="shared" si="9"/>
        <v>150</v>
      </c>
    </row>
    <row r="116" spans="1:9" x14ac:dyDescent="0.2">
      <c r="A116" s="33"/>
      <c r="B116" s="35"/>
      <c r="C116" s="33">
        <v>47013</v>
      </c>
      <c r="D116" s="36" t="s">
        <v>196</v>
      </c>
      <c r="E116" s="66">
        <v>35</v>
      </c>
      <c r="F116" s="67">
        <v>50</v>
      </c>
      <c r="G116" s="68">
        <v>50</v>
      </c>
      <c r="H116" s="47">
        <f t="shared" si="19"/>
        <v>135</v>
      </c>
      <c r="I116" s="47">
        <f t="shared" si="9"/>
        <v>135</v>
      </c>
    </row>
    <row r="117" spans="1:9" x14ac:dyDescent="0.2">
      <c r="A117" s="33"/>
      <c r="B117" s="35"/>
      <c r="C117" s="33">
        <v>47014</v>
      </c>
      <c r="D117" s="36" t="s">
        <v>197</v>
      </c>
      <c r="E117" s="66">
        <v>100</v>
      </c>
      <c r="F117" s="67">
        <v>0</v>
      </c>
      <c r="G117" s="68">
        <v>0</v>
      </c>
      <c r="H117" s="47">
        <f t="shared" si="19"/>
        <v>100</v>
      </c>
      <c r="I117" s="47">
        <f t="shared" si="9"/>
        <v>100</v>
      </c>
    </row>
    <row r="118" spans="1:9" x14ac:dyDescent="0.2">
      <c r="A118" s="33"/>
      <c r="B118" s="35"/>
      <c r="C118" s="33">
        <v>47015</v>
      </c>
      <c r="D118" s="36" t="s">
        <v>198</v>
      </c>
      <c r="E118" s="66">
        <v>200</v>
      </c>
      <c r="F118" s="67">
        <v>200</v>
      </c>
      <c r="G118" s="68">
        <v>200</v>
      </c>
      <c r="H118" s="47">
        <f t="shared" si="19"/>
        <v>600</v>
      </c>
      <c r="I118" s="47">
        <f t="shared" si="9"/>
        <v>600</v>
      </c>
    </row>
    <row r="119" spans="1:9" x14ac:dyDescent="0.2">
      <c r="A119" s="33"/>
      <c r="B119" s="35"/>
      <c r="C119" s="33">
        <v>47017</v>
      </c>
      <c r="D119" s="36" t="s">
        <v>199</v>
      </c>
      <c r="E119" s="66">
        <v>1500</v>
      </c>
      <c r="F119" s="67">
        <v>1000</v>
      </c>
      <c r="G119" s="68">
        <v>1000</v>
      </c>
      <c r="H119" s="47">
        <f t="shared" si="19"/>
        <v>3500</v>
      </c>
      <c r="I119" s="47">
        <f t="shared" si="9"/>
        <v>3500</v>
      </c>
    </row>
    <row r="120" spans="1:9" x14ac:dyDescent="0.2">
      <c r="A120" s="33"/>
      <c r="B120" s="35"/>
      <c r="C120" s="33">
        <v>47018</v>
      </c>
      <c r="D120" s="36" t="s">
        <v>200</v>
      </c>
      <c r="E120" s="66">
        <v>300</v>
      </c>
      <c r="F120" s="67">
        <v>300</v>
      </c>
      <c r="G120" s="68">
        <v>300</v>
      </c>
      <c r="H120" s="47">
        <f t="shared" si="19"/>
        <v>900</v>
      </c>
      <c r="I120" s="47">
        <f t="shared" si="9"/>
        <v>900</v>
      </c>
    </row>
    <row r="121" spans="1:9" x14ac:dyDescent="0.2">
      <c r="A121" s="33"/>
      <c r="B121" s="35"/>
      <c r="C121" s="33">
        <v>47019</v>
      </c>
      <c r="D121" s="36" t="s">
        <v>201</v>
      </c>
      <c r="E121" s="66">
        <v>1900</v>
      </c>
      <c r="F121" s="67">
        <v>1800</v>
      </c>
      <c r="G121" s="68">
        <v>1800</v>
      </c>
      <c r="H121" s="47">
        <f t="shared" si="19"/>
        <v>5500</v>
      </c>
      <c r="I121" s="47">
        <f t="shared" si="9"/>
        <v>5500</v>
      </c>
    </row>
    <row r="122" spans="1:9" ht="15" thickBot="1" x14ac:dyDescent="0.25">
      <c r="A122" s="33"/>
      <c r="B122" s="49"/>
      <c r="C122" s="50">
        <v>22004</v>
      </c>
      <c r="D122" s="59" t="s">
        <v>202</v>
      </c>
      <c r="E122" s="66">
        <v>1300</v>
      </c>
      <c r="F122" s="67">
        <v>1000</v>
      </c>
      <c r="G122" s="68">
        <v>1000</v>
      </c>
      <c r="H122" s="47">
        <f t="shared" si="19"/>
        <v>3300</v>
      </c>
      <c r="I122" s="47">
        <f t="shared" si="9"/>
        <v>3300</v>
      </c>
    </row>
    <row r="123" spans="1:9" ht="15" thickBot="1" x14ac:dyDescent="0.25">
      <c r="A123" s="33"/>
      <c r="B123" s="69" t="s">
        <v>203</v>
      </c>
      <c r="C123" s="83"/>
      <c r="D123" s="41"/>
      <c r="E123" s="71">
        <v>5385</v>
      </c>
      <c r="F123" s="72">
        <v>4400</v>
      </c>
      <c r="G123" s="73">
        <v>4400</v>
      </c>
      <c r="H123" s="74">
        <f>SUM(H115:H122)</f>
        <v>14185</v>
      </c>
      <c r="I123" s="74">
        <f t="shared" si="9"/>
        <v>14185</v>
      </c>
    </row>
    <row r="124" spans="1:9" ht="15" thickBot="1" x14ac:dyDescent="0.25">
      <c r="A124" s="33"/>
      <c r="B124" s="84" t="s">
        <v>89</v>
      </c>
      <c r="C124" s="34">
        <v>48008</v>
      </c>
      <c r="D124" s="85" t="s">
        <v>204</v>
      </c>
      <c r="E124" s="66">
        <v>400</v>
      </c>
      <c r="F124" s="67">
        <v>200</v>
      </c>
      <c r="G124" s="68">
        <v>200</v>
      </c>
      <c r="H124" s="47">
        <f t="shared" ref="H124" si="20">SUM(E124:G124)</f>
        <v>800</v>
      </c>
      <c r="I124" s="47">
        <f t="shared" si="9"/>
        <v>800</v>
      </c>
    </row>
    <row r="125" spans="1:9" ht="15" thickBot="1" x14ac:dyDescent="0.25">
      <c r="A125" s="50"/>
      <c r="B125" s="69" t="s">
        <v>145</v>
      </c>
      <c r="C125" s="70"/>
      <c r="D125" s="52"/>
      <c r="E125" s="71">
        <v>400</v>
      </c>
      <c r="F125" s="72">
        <v>200</v>
      </c>
      <c r="G125" s="73">
        <v>200</v>
      </c>
      <c r="H125" s="74">
        <f>+H124</f>
        <v>800</v>
      </c>
      <c r="I125" s="74">
        <f t="shared" si="9"/>
        <v>800</v>
      </c>
    </row>
    <row r="126" spans="1:9" ht="15" thickBot="1" x14ac:dyDescent="0.25">
      <c r="A126" s="75" t="s">
        <v>122</v>
      </c>
      <c r="B126" s="76"/>
      <c r="C126" s="77"/>
      <c r="D126" s="78"/>
      <c r="E126" s="79">
        <v>7685</v>
      </c>
      <c r="F126" s="80">
        <v>6200</v>
      </c>
      <c r="G126" s="81">
        <v>6300</v>
      </c>
      <c r="H126" s="82">
        <f>+H114+H123+H125</f>
        <v>20185</v>
      </c>
      <c r="I126" s="82">
        <f t="shared" si="9"/>
        <v>20185</v>
      </c>
    </row>
    <row r="127" spans="1:9" ht="15" thickBot="1" x14ac:dyDescent="0.25">
      <c r="A127" s="60" t="s">
        <v>77</v>
      </c>
      <c r="B127" s="84" t="s">
        <v>123</v>
      </c>
      <c r="C127" s="34">
        <v>84004</v>
      </c>
      <c r="D127" s="85" t="s">
        <v>205</v>
      </c>
      <c r="E127" s="66">
        <v>20</v>
      </c>
      <c r="F127" s="67">
        <v>20</v>
      </c>
      <c r="G127" s="68">
        <v>15</v>
      </c>
      <c r="H127" s="47">
        <f t="shared" ref="H127" si="21">SUM(E127:G127)</f>
        <v>55</v>
      </c>
      <c r="I127" s="47">
        <f t="shared" si="9"/>
        <v>55</v>
      </c>
    </row>
    <row r="128" spans="1:9" ht="15" thickBot="1" x14ac:dyDescent="0.25">
      <c r="A128" s="33"/>
      <c r="B128" s="69" t="s">
        <v>206</v>
      </c>
      <c r="C128" s="83"/>
      <c r="D128" s="41"/>
      <c r="E128" s="71">
        <v>20</v>
      </c>
      <c r="F128" s="72">
        <v>20</v>
      </c>
      <c r="G128" s="73">
        <v>15</v>
      </c>
      <c r="H128" s="74">
        <f>+H127</f>
        <v>55</v>
      </c>
      <c r="I128" s="74">
        <f t="shared" si="9"/>
        <v>55</v>
      </c>
    </row>
    <row r="129" spans="1:9" ht="15" thickBot="1" x14ac:dyDescent="0.25">
      <c r="A129" s="33"/>
      <c r="B129" s="84" t="s">
        <v>124</v>
      </c>
      <c r="C129" s="34">
        <v>81008</v>
      </c>
      <c r="D129" s="85" t="s">
        <v>207</v>
      </c>
      <c r="E129" s="66">
        <v>300</v>
      </c>
      <c r="F129" s="67">
        <v>300</v>
      </c>
      <c r="G129" s="68">
        <v>300</v>
      </c>
      <c r="H129" s="47">
        <f t="shared" ref="H129" si="22">SUM(E129:G129)</f>
        <v>900</v>
      </c>
      <c r="I129" s="47">
        <f t="shared" si="9"/>
        <v>900</v>
      </c>
    </row>
    <row r="130" spans="1:9" ht="15" thickBot="1" x14ac:dyDescent="0.25">
      <c r="A130" s="33"/>
      <c r="B130" s="69" t="s">
        <v>208</v>
      </c>
      <c r="C130" s="83"/>
      <c r="D130" s="41"/>
      <c r="E130" s="71">
        <v>300</v>
      </c>
      <c r="F130" s="72">
        <v>300</v>
      </c>
      <c r="G130" s="73">
        <v>300</v>
      </c>
      <c r="H130" s="74">
        <f>+H129</f>
        <v>900</v>
      </c>
      <c r="I130" s="74">
        <f t="shared" si="9"/>
        <v>900</v>
      </c>
    </row>
    <row r="131" spans="1:9" x14ac:dyDescent="0.2">
      <c r="A131" s="33"/>
      <c r="B131" s="61" t="s">
        <v>125</v>
      </c>
      <c r="C131" s="46">
        <v>83019</v>
      </c>
      <c r="D131" s="62" t="s">
        <v>209</v>
      </c>
      <c r="E131" s="66">
        <v>1250</v>
      </c>
      <c r="F131" s="67"/>
      <c r="G131" s="68"/>
      <c r="H131" s="47">
        <f t="shared" ref="H131:H133" si="23">SUM(E131:G131)</f>
        <v>1250</v>
      </c>
      <c r="I131" s="47">
        <f t="shared" si="9"/>
        <v>1250</v>
      </c>
    </row>
    <row r="132" spans="1:9" x14ac:dyDescent="0.2">
      <c r="A132" s="33"/>
      <c r="B132" s="35"/>
      <c r="C132" s="33">
        <v>83022</v>
      </c>
      <c r="D132" s="36" t="s">
        <v>210</v>
      </c>
      <c r="E132" s="66">
        <v>700</v>
      </c>
      <c r="F132" s="67">
        <v>700</v>
      </c>
      <c r="G132" s="68">
        <v>700</v>
      </c>
      <c r="H132" s="47">
        <f t="shared" si="23"/>
        <v>2100</v>
      </c>
      <c r="I132" s="47">
        <f t="shared" si="9"/>
        <v>2100</v>
      </c>
    </row>
    <row r="133" spans="1:9" ht="15" thickBot="1" x14ac:dyDescent="0.25">
      <c r="A133" s="33"/>
      <c r="B133" s="49"/>
      <c r="C133" s="50">
        <v>83023</v>
      </c>
      <c r="D133" s="59" t="s">
        <v>211</v>
      </c>
      <c r="E133" s="66">
        <v>600</v>
      </c>
      <c r="F133" s="67">
        <v>600</v>
      </c>
      <c r="G133" s="68">
        <v>600</v>
      </c>
      <c r="H133" s="47">
        <f t="shared" si="23"/>
        <v>1800</v>
      </c>
      <c r="I133" s="47">
        <f t="shared" si="9"/>
        <v>1800</v>
      </c>
    </row>
    <row r="134" spans="1:9" ht="15" thickBot="1" x14ac:dyDescent="0.25">
      <c r="A134" s="50"/>
      <c r="B134" s="69" t="s">
        <v>212</v>
      </c>
      <c r="C134" s="70"/>
      <c r="D134" s="52"/>
      <c r="E134" s="71">
        <v>2550</v>
      </c>
      <c r="F134" s="72">
        <v>1300</v>
      </c>
      <c r="G134" s="73">
        <v>1300</v>
      </c>
      <c r="H134" s="74">
        <f>SUM(H131:H133)</f>
        <v>5150</v>
      </c>
      <c r="I134" s="74">
        <f t="shared" si="9"/>
        <v>5150</v>
      </c>
    </row>
    <row r="135" spans="1:9" ht="15" thickBot="1" x14ac:dyDescent="0.25">
      <c r="A135" s="75" t="s">
        <v>126</v>
      </c>
      <c r="B135" s="76"/>
      <c r="C135" s="76"/>
      <c r="D135" s="86"/>
      <c r="E135" s="79">
        <v>2870</v>
      </c>
      <c r="F135" s="80">
        <v>1620</v>
      </c>
      <c r="G135" s="81">
        <v>1615</v>
      </c>
      <c r="H135" s="82">
        <f>+H134+H130+H128</f>
        <v>6105</v>
      </c>
      <c r="I135" s="82">
        <f t="shared" ref="I135:I136" si="24">SUM(E135:G135)</f>
        <v>6105</v>
      </c>
    </row>
    <row r="136" spans="1:9" ht="15.75" thickBot="1" x14ac:dyDescent="0.3">
      <c r="A136" s="87" t="s">
        <v>78</v>
      </c>
      <c r="B136" s="88"/>
      <c r="C136" s="88"/>
      <c r="D136" s="89"/>
      <c r="E136" s="90">
        <v>127235</v>
      </c>
      <c r="F136" s="91">
        <v>98506</v>
      </c>
      <c r="G136" s="92">
        <v>77809</v>
      </c>
      <c r="H136" s="93">
        <f>+H135+H126+H109+H106+H100+H95+H92+H89+H69+H54+H47+H14</f>
        <v>303550</v>
      </c>
      <c r="I136" s="93">
        <f t="shared" si="24"/>
        <v>303550</v>
      </c>
    </row>
  </sheetData>
  <mergeCells count="2">
    <mergeCell ref="E4:G4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7"/>
  <sheetViews>
    <sheetView rightToLeft="1" workbookViewId="0">
      <selection activeCell="D41" sqref="D41"/>
    </sheetView>
  </sheetViews>
  <sheetFormatPr defaultRowHeight="14.25" x14ac:dyDescent="0.2"/>
  <cols>
    <col min="1" max="1" width="16.625" customWidth="1"/>
    <col min="2" max="2" width="14.625" customWidth="1"/>
    <col min="4" max="4" width="24.375" customWidth="1"/>
  </cols>
  <sheetData>
    <row r="1" spans="1:8" ht="15" x14ac:dyDescent="0.25">
      <c r="A1" s="1" t="s">
        <v>236</v>
      </c>
    </row>
    <row r="2" spans="1:8" ht="18.75" x14ac:dyDescent="0.3">
      <c r="A2" s="168" t="s">
        <v>235</v>
      </c>
      <c r="B2" s="168"/>
      <c r="C2" s="168"/>
      <c r="D2" s="168"/>
      <c r="E2" s="168"/>
      <c r="F2" s="168"/>
      <c r="G2" s="168"/>
      <c r="H2" s="168"/>
    </row>
    <row r="3" spans="1:8" ht="15.75" thickBot="1" x14ac:dyDescent="0.3">
      <c r="H3" s="3" t="s">
        <v>2</v>
      </c>
    </row>
    <row r="4" spans="1:8" ht="15.75" thickBot="1" x14ac:dyDescent="0.3">
      <c r="E4" s="177" t="s">
        <v>3</v>
      </c>
      <c r="F4" s="178"/>
      <c r="G4" s="179"/>
    </row>
    <row r="5" spans="1:8" ht="15.75" thickBot="1" x14ac:dyDescent="0.3">
      <c r="A5" s="30" t="s">
        <v>215</v>
      </c>
      <c r="B5" s="12" t="s">
        <v>64</v>
      </c>
      <c r="C5" s="12" t="s">
        <v>30</v>
      </c>
      <c r="D5" s="12" t="s">
        <v>31</v>
      </c>
      <c r="E5" s="12">
        <v>2020</v>
      </c>
      <c r="F5" s="12">
        <v>2021</v>
      </c>
      <c r="G5" s="12">
        <v>2022</v>
      </c>
      <c r="H5" s="12" t="s">
        <v>216</v>
      </c>
    </row>
    <row r="6" spans="1:8" x14ac:dyDescent="0.2">
      <c r="A6" s="15" t="s">
        <v>217</v>
      </c>
      <c r="B6" s="15" t="s">
        <v>68</v>
      </c>
      <c r="C6" s="15">
        <v>64004</v>
      </c>
      <c r="D6" s="15" t="s">
        <v>34</v>
      </c>
      <c r="E6" s="16">
        <v>-3000</v>
      </c>
      <c r="F6" s="13">
        <v>-2000</v>
      </c>
      <c r="G6" s="17">
        <v>-2000</v>
      </c>
      <c r="H6" s="17">
        <f>SUM(E6:G6)</f>
        <v>-7000</v>
      </c>
    </row>
    <row r="7" spans="1:8" s="100" customFormat="1" ht="15" x14ac:dyDescent="0.25">
      <c r="A7" s="94" t="s">
        <v>218</v>
      </c>
      <c r="B7" s="95"/>
      <c r="C7" s="95"/>
      <c r="D7" s="96"/>
      <c r="E7" s="97">
        <v>-3000</v>
      </c>
      <c r="F7" s="98">
        <v>-2000</v>
      </c>
      <c r="G7" s="99">
        <v>-2000</v>
      </c>
      <c r="H7" s="99">
        <f t="shared" ref="H7:H37" si="0">SUM(E7:G7)</f>
        <v>-7000</v>
      </c>
    </row>
    <row r="8" spans="1:8" x14ac:dyDescent="0.2">
      <c r="A8" s="15" t="s">
        <v>219</v>
      </c>
      <c r="B8" s="15" t="s">
        <v>74</v>
      </c>
      <c r="C8" s="15">
        <v>13018</v>
      </c>
      <c r="D8" s="15" t="s">
        <v>35</v>
      </c>
      <c r="E8" s="18">
        <v>-1000</v>
      </c>
      <c r="F8" s="13">
        <v>0</v>
      </c>
      <c r="G8" s="19">
        <v>0</v>
      </c>
      <c r="H8" s="19">
        <f t="shared" si="0"/>
        <v>-1000</v>
      </c>
    </row>
    <row r="9" spans="1:8" x14ac:dyDescent="0.2">
      <c r="A9" s="14"/>
      <c r="B9" s="14"/>
      <c r="C9" s="14">
        <v>13020</v>
      </c>
      <c r="D9" s="14" t="s">
        <v>36</v>
      </c>
      <c r="E9" s="18">
        <v>-113</v>
      </c>
      <c r="F9" s="13">
        <v>-113</v>
      </c>
      <c r="G9" s="19">
        <v>-113</v>
      </c>
      <c r="H9" s="19">
        <f t="shared" si="0"/>
        <v>-339</v>
      </c>
    </row>
    <row r="10" spans="1:8" s="100" customFormat="1" ht="15" x14ac:dyDescent="0.25">
      <c r="A10" s="94" t="s">
        <v>220</v>
      </c>
      <c r="B10" s="95"/>
      <c r="C10" s="95"/>
      <c r="D10" s="96"/>
      <c r="E10" s="97">
        <v>-1113</v>
      </c>
      <c r="F10" s="98">
        <v>-113</v>
      </c>
      <c r="G10" s="99">
        <v>-113</v>
      </c>
      <c r="H10" s="99">
        <f t="shared" si="0"/>
        <v>-1339</v>
      </c>
    </row>
    <row r="11" spans="1:8" x14ac:dyDescent="0.2">
      <c r="A11" s="15" t="s">
        <v>221</v>
      </c>
      <c r="B11" s="15" t="s">
        <v>70</v>
      </c>
      <c r="C11" s="15">
        <v>52004</v>
      </c>
      <c r="D11" s="15" t="s">
        <v>37</v>
      </c>
      <c r="E11" s="18">
        <v>-800</v>
      </c>
      <c r="F11" s="13">
        <v>-800</v>
      </c>
      <c r="G11" s="19">
        <v>-800</v>
      </c>
      <c r="H11" s="19">
        <f t="shared" si="0"/>
        <v>-2400</v>
      </c>
    </row>
    <row r="12" spans="1:8" s="100" customFormat="1" ht="15" x14ac:dyDescent="0.25">
      <c r="A12" s="94" t="s">
        <v>222</v>
      </c>
      <c r="B12" s="95"/>
      <c r="C12" s="95"/>
      <c r="D12" s="96"/>
      <c r="E12" s="97">
        <v>-800</v>
      </c>
      <c r="F12" s="98">
        <v>-800</v>
      </c>
      <c r="G12" s="99">
        <v>-800</v>
      </c>
      <c r="H12" s="99">
        <f t="shared" si="0"/>
        <v>-2400</v>
      </c>
    </row>
    <row r="13" spans="1:8" x14ac:dyDescent="0.2">
      <c r="A13" s="15" t="s">
        <v>223</v>
      </c>
      <c r="B13" s="15" t="s">
        <v>70</v>
      </c>
      <c r="C13" s="15">
        <v>53015</v>
      </c>
      <c r="D13" s="15" t="s">
        <v>38</v>
      </c>
      <c r="E13" s="18">
        <v>-2200</v>
      </c>
      <c r="F13" s="13">
        <v>-2200</v>
      </c>
      <c r="G13" s="19">
        <v>-2200</v>
      </c>
      <c r="H13" s="19">
        <f t="shared" si="0"/>
        <v>-6600</v>
      </c>
    </row>
    <row r="14" spans="1:8" x14ac:dyDescent="0.2">
      <c r="A14" s="14"/>
      <c r="B14" s="14"/>
      <c r="C14" s="14">
        <v>56019</v>
      </c>
      <c r="D14" s="14" t="s">
        <v>39</v>
      </c>
      <c r="E14" s="18">
        <v>-1000</v>
      </c>
      <c r="F14" s="13">
        <v>-2000</v>
      </c>
      <c r="G14" s="19"/>
      <c r="H14" s="19">
        <f t="shared" si="0"/>
        <v>-3000</v>
      </c>
    </row>
    <row r="15" spans="1:8" x14ac:dyDescent="0.2">
      <c r="A15" s="14"/>
      <c r="B15" s="14"/>
      <c r="C15" s="14">
        <v>56020</v>
      </c>
      <c r="D15" s="14" t="s">
        <v>40</v>
      </c>
      <c r="E15" s="18">
        <v>-20000</v>
      </c>
      <c r="F15" s="13">
        <v>-8000</v>
      </c>
      <c r="G15" s="19"/>
      <c r="H15" s="19">
        <f t="shared" si="0"/>
        <v>-28000</v>
      </c>
    </row>
    <row r="16" spans="1:8" x14ac:dyDescent="0.2">
      <c r="A16" s="14"/>
      <c r="B16" s="14"/>
      <c r="C16" s="14">
        <v>56022</v>
      </c>
      <c r="D16" s="14" t="s">
        <v>41</v>
      </c>
      <c r="E16" s="18"/>
      <c r="F16" s="13"/>
      <c r="G16" s="19">
        <v>-2600</v>
      </c>
      <c r="H16" s="19">
        <f t="shared" si="0"/>
        <v>-2600</v>
      </c>
    </row>
    <row r="17" spans="1:8" x14ac:dyDescent="0.2">
      <c r="A17" s="14"/>
      <c r="B17" s="14"/>
      <c r="C17" s="14">
        <v>56025</v>
      </c>
      <c r="D17" s="14" t="s">
        <v>42</v>
      </c>
      <c r="E17" s="18"/>
      <c r="F17" s="13">
        <v>-5500</v>
      </c>
      <c r="G17" s="19"/>
      <c r="H17" s="19">
        <f t="shared" si="0"/>
        <v>-5500</v>
      </c>
    </row>
    <row r="18" spans="1:8" x14ac:dyDescent="0.2">
      <c r="A18" s="14"/>
      <c r="B18" s="14"/>
      <c r="C18" s="14">
        <v>56026</v>
      </c>
      <c r="D18" s="14" t="s">
        <v>43</v>
      </c>
      <c r="E18" s="18">
        <v>0</v>
      </c>
      <c r="F18" s="13">
        <v>-3500</v>
      </c>
      <c r="G18" s="19">
        <v>-3500</v>
      </c>
      <c r="H18" s="19">
        <f t="shared" si="0"/>
        <v>-7000</v>
      </c>
    </row>
    <row r="19" spans="1:8" s="100" customFormat="1" ht="15" x14ac:dyDescent="0.25">
      <c r="A19" s="94" t="s">
        <v>224</v>
      </c>
      <c r="B19" s="95"/>
      <c r="C19" s="95"/>
      <c r="D19" s="96"/>
      <c r="E19" s="97">
        <v>-23200</v>
      </c>
      <c r="F19" s="98">
        <v>-21200</v>
      </c>
      <c r="G19" s="99">
        <v>-8300</v>
      </c>
      <c r="H19" s="99">
        <f t="shared" si="0"/>
        <v>-52700</v>
      </c>
    </row>
    <row r="20" spans="1:8" x14ac:dyDescent="0.2">
      <c r="A20" s="15" t="s">
        <v>225</v>
      </c>
      <c r="B20" s="15" t="s">
        <v>67</v>
      </c>
      <c r="C20" s="15">
        <v>44008</v>
      </c>
      <c r="D20" s="15" t="s">
        <v>44</v>
      </c>
      <c r="E20" s="18">
        <v>-1000</v>
      </c>
      <c r="F20" s="13"/>
      <c r="G20" s="19"/>
      <c r="H20" s="19">
        <f t="shared" si="0"/>
        <v>-1000</v>
      </c>
    </row>
    <row r="21" spans="1:8" x14ac:dyDescent="0.2">
      <c r="A21" s="14"/>
      <c r="B21" s="14"/>
      <c r="C21" s="14">
        <v>44012</v>
      </c>
      <c r="D21" s="14" t="s">
        <v>45</v>
      </c>
      <c r="E21" s="18">
        <v>-250</v>
      </c>
      <c r="F21" s="13">
        <v>-251</v>
      </c>
      <c r="G21" s="19"/>
      <c r="H21" s="19">
        <f t="shared" si="0"/>
        <v>-501</v>
      </c>
    </row>
    <row r="22" spans="1:8" s="100" customFormat="1" ht="15" x14ac:dyDescent="0.25">
      <c r="A22" s="94" t="s">
        <v>226</v>
      </c>
      <c r="B22" s="95"/>
      <c r="C22" s="95"/>
      <c r="D22" s="96"/>
      <c r="E22" s="97">
        <v>-1250</v>
      </c>
      <c r="F22" s="98">
        <v>-251</v>
      </c>
      <c r="G22" s="99"/>
      <c r="H22" s="99">
        <f t="shared" si="0"/>
        <v>-1501</v>
      </c>
    </row>
    <row r="23" spans="1:8" x14ac:dyDescent="0.2">
      <c r="A23" s="15" t="s">
        <v>227</v>
      </c>
      <c r="B23" s="15" t="s">
        <v>66</v>
      </c>
      <c r="C23" s="15">
        <v>71007</v>
      </c>
      <c r="D23" s="15" t="s">
        <v>46</v>
      </c>
      <c r="E23" s="18">
        <v>-100</v>
      </c>
      <c r="F23" s="13"/>
      <c r="G23" s="19"/>
      <c r="H23" s="19">
        <f t="shared" si="0"/>
        <v>-100</v>
      </c>
    </row>
    <row r="24" spans="1:8" x14ac:dyDescent="0.2">
      <c r="A24" s="14"/>
      <c r="B24" s="14"/>
      <c r="C24" s="14">
        <v>76001</v>
      </c>
      <c r="D24" s="14" t="s">
        <v>47</v>
      </c>
      <c r="E24" s="18">
        <v>-150</v>
      </c>
      <c r="F24" s="13">
        <v>-150</v>
      </c>
      <c r="G24" s="19">
        <v>-150</v>
      </c>
      <c r="H24" s="19">
        <f t="shared" si="0"/>
        <v>-450</v>
      </c>
    </row>
    <row r="25" spans="1:8" x14ac:dyDescent="0.2">
      <c r="A25" s="14"/>
      <c r="B25" s="14" t="s">
        <v>67</v>
      </c>
      <c r="C25" s="14">
        <v>23005</v>
      </c>
      <c r="D25" s="14" t="s">
        <v>48</v>
      </c>
      <c r="E25" s="18">
        <v>-1838.9</v>
      </c>
      <c r="F25" s="13"/>
      <c r="G25" s="19"/>
      <c r="H25" s="19">
        <f t="shared" si="0"/>
        <v>-1838.9</v>
      </c>
    </row>
    <row r="26" spans="1:8" x14ac:dyDescent="0.2">
      <c r="A26" s="14"/>
      <c r="B26" s="14"/>
      <c r="C26" s="14">
        <v>23007</v>
      </c>
      <c r="D26" s="14" t="s">
        <v>49</v>
      </c>
      <c r="E26" s="18">
        <v>0</v>
      </c>
      <c r="F26" s="13">
        <v>-1400</v>
      </c>
      <c r="G26" s="19">
        <v>-1400</v>
      </c>
      <c r="H26" s="19">
        <f t="shared" si="0"/>
        <v>-2800</v>
      </c>
    </row>
    <row r="27" spans="1:8" x14ac:dyDescent="0.2">
      <c r="A27" s="14"/>
      <c r="B27" s="14"/>
      <c r="C27" s="14">
        <v>25004</v>
      </c>
      <c r="D27" s="14" t="s">
        <v>50</v>
      </c>
      <c r="E27" s="18">
        <v>0</v>
      </c>
      <c r="F27" s="13">
        <v>-600</v>
      </c>
      <c r="G27" s="19">
        <v>-600</v>
      </c>
      <c r="H27" s="19">
        <f t="shared" si="0"/>
        <v>-1200</v>
      </c>
    </row>
    <row r="28" spans="1:8" x14ac:dyDescent="0.2">
      <c r="A28" s="14"/>
      <c r="B28" s="14"/>
      <c r="C28" s="14">
        <v>25006</v>
      </c>
      <c r="D28" s="14" t="s">
        <v>142</v>
      </c>
      <c r="E28" s="18">
        <v>-1751</v>
      </c>
      <c r="F28" s="13">
        <v>-1000</v>
      </c>
      <c r="G28" s="19"/>
      <c r="H28" s="19">
        <f t="shared" si="0"/>
        <v>-2751</v>
      </c>
    </row>
    <row r="29" spans="1:8" x14ac:dyDescent="0.2">
      <c r="A29" s="14"/>
      <c r="B29" s="14" t="s">
        <v>76</v>
      </c>
      <c r="C29" s="14">
        <v>47015</v>
      </c>
      <c r="D29" s="14" t="s">
        <v>198</v>
      </c>
      <c r="E29" s="18">
        <v>-80</v>
      </c>
      <c r="F29" s="13">
        <v>-120</v>
      </c>
      <c r="G29" s="19">
        <v>-120</v>
      </c>
      <c r="H29" s="19">
        <f t="shared" si="0"/>
        <v>-320</v>
      </c>
    </row>
    <row r="30" spans="1:8" s="100" customFormat="1" ht="15" x14ac:dyDescent="0.25">
      <c r="A30" s="94" t="s">
        <v>228</v>
      </c>
      <c r="B30" s="95"/>
      <c r="C30" s="95"/>
      <c r="D30" s="96"/>
      <c r="E30" s="97">
        <v>-3919.9</v>
      </c>
      <c r="F30" s="98">
        <v>-3270</v>
      </c>
      <c r="G30" s="99">
        <v>-2270</v>
      </c>
      <c r="H30" s="99">
        <f t="shared" si="0"/>
        <v>-9459.9</v>
      </c>
    </row>
    <row r="31" spans="1:8" x14ac:dyDescent="0.2">
      <c r="A31" s="15" t="s">
        <v>229</v>
      </c>
      <c r="B31" s="15" t="s">
        <v>77</v>
      </c>
      <c r="C31" s="15">
        <v>83019</v>
      </c>
      <c r="D31" s="15" t="s">
        <v>209</v>
      </c>
      <c r="E31" s="18">
        <v>-543</v>
      </c>
      <c r="F31" s="13"/>
      <c r="G31" s="19"/>
      <c r="H31" s="19">
        <f t="shared" si="0"/>
        <v>-543</v>
      </c>
    </row>
    <row r="32" spans="1:8" s="100" customFormat="1" ht="15" x14ac:dyDescent="0.25">
      <c r="A32" s="94" t="s">
        <v>230</v>
      </c>
      <c r="B32" s="95"/>
      <c r="C32" s="95"/>
      <c r="D32" s="96"/>
      <c r="E32" s="97">
        <v>-543</v>
      </c>
      <c r="F32" s="98"/>
      <c r="G32" s="99"/>
      <c r="H32" s="99">
        <f t="shared" si="0"/>
        <v>-543</v>
      </c>
    </row>
    <row r="33" spans="1:8" x14ac:dyDescent="0.2">
      <c r="A33" s="15" t="s">
        <v>231</v>
      </c>
      <c r="B33" s="15" t="s">
        <v>66</v>
      </c>
      <c r="C33" s="15">
        <v>71006</v>
      </c>
      <c r="D33" s="15" t="s">
        <v>54</v>
      </c>
      <c r="E33" s="18">
        <v>-424</v>
      </c>
      <c r="F33" s="13">
        <v>-424</v>
      </c>
      <c r="G33" s="19">
        <v>-424</v>
      </c>
      <c r="H33" s="19">
        <f t="shared" si="0"/>
        <v>-1272</v>
      </c>
    </row>
    <row r="34" spans="1:8" s="100" customFormat="1" ht="15" x14ac:dyDescent="0.25">
      <c r="A34" s="94" t="s">
        <v>232</v>
      </c>
      <c r="B34" s="95"/>
      <c r="C34" s="95"/>
      <c r="D34" s="96"/>
      <c r="E34" s="97">
        <v>-424</v>
      </c>
      <c r="F34" s="98">
        <v>-424</v>
      </c>
      <c r="G34" s="99">
        <v>-424</v>
      </c>
      <c r="H34" s="99">
        <f t="shared" si="0"/>
        <v>-1272</v>
      </c>
    </row>
    <row r="35" spans="1:8" x14ac:dyDescent="0.2">
      <c r="A35" s="15" t="s">
        <v>233</v>
      </c>
      <c r="B35" s="15" t="s">
        <v>74</v>
      </c>
      <c r="C35" s="15">
        <v>13018</v>
      </c>
      <c r="D35" s="15" t="s">
        <v>35</v>
      </c>
      <c r="E35" s="18">
        <v>-50</v>
      </c>
      <c r="F35" s="13">
        <v>0</v>
      </c>
      <c r="G35" s="19">
        <v>0</v>
      </c>
      <c r="H35" s="19">
        <f t="shared" si="0"/>
        <v>-50</v>
      </c>
    </row>
    <row r="36" spans="1:8" s="100" customFormat="1" ht="15.75" thickBot="1" x14ac:dyDescent="0.3">
      <c r="A36" s="94" t="s">
        <v>234</v>
      </c>
      <c r="B36" s="95"/>
      <c r="C36" s="95"/>
      <c r="D36" s="96"/>
      <c r="E36" s="97">
        <v>-50</v>
      </c>
      <c r="F36" s="98">
        <v>0</v>
      </c>
      <c r="G36" s="99">
        <v>0</v>
      </c>
      <c r="H36" s="99">
        <f t="shared" si="0"/>
        <v>-50</v>
      </c>
    </row>
    <row r="37" spans="1:8" s="100" customFormat="1" ht="15.75" thickBot="1" x14ac:dyDescent="0.3">
      <c r="A37" s="101" t="s">
        <v>78</v>
      </c>
      <c r="B37" s="102"/>
      <c r="C37" s="102"/>
      <c r="D37" s="103"/>
      <c r="E37" s="104">
        <v>-34299.9</v>
      </c>
      <c r="F37" s="105">
        <v>-28058</v>
      </c>
      <c r="G37" s="106">
        <v>-13907</v>
      </c>
      <c r="H37" s="106">
        <f t="shared" si="0"/>
        <v>-76264.899999999994</v>
      </c>
    </row>
  </sheetData>
  <mergeCells count="2">
    <mergeCell ref="E4:G4"/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36"/>
  <sheetViews>
    <sheetView rightToLeft="1" workbookViewId="0">
      <selection activeCell="L11" sqref="L11"/>
    </sheetView>
  </sheetViews>
  <sheetFormatPr defaultRowHeight="14.25" x14ac:dyDescent="0.2"/>
  <cols>
    <col min="1" max="1" width="12.5" customWidth="1"/>
    <col min="2" max="2" width="15.625" customWidth="1"/>
    <col min="4" max="4" width="30.5" customWidth="1"/>
  </cols>
  <sheetData>
    <row r="2" spans="1:9" ht="15" x14ac:dyDescent="0.25">
      <c r="A2" s="1" t="s">
        <v>245</v>
      </c>
    </row>
    <row r="3" spans="1:9" ht="18.75" x14ac:dyDescent="0.3">
      <c r="A3" s="168" t="s">
        <v>244</v>
      </c>
      <c r="B3" s="168"/>
      <c r="C3" s="168"/>
      <c r="D3" s="168"/>
      <c r="E3" s="168"/>
      <c r="F3" s="168"/>
      <c r="G3" s="168"/>
      <c r="H3" s="168"/>
      <c r="I3" s="168"/>
    </row>
    <row r="4" spans="1:9" ht="15.75" thickBot="1" x14ac:dyDescent="0.3">
      <c r="I4" s="139" t="s">
        <v>2</v>
      </c>
    </row>
    <row r="5" spans="1:9" ht="60.75" thickBot="1" x14ac:dyDescent="0.25">
      <c r="A5" s="133" t="s">
        <v>64</v>
      </c>
      <c r="B5" s="134" t="s">
        <v>81</v>
      </c>
      <c r="C5" s="135" t="s">
        <v>237</v>
      </c>
      <c r="D5" s="134" t="s">
        <v>238</v>
      </c>
      <c r="E5" s="136" t="s">
        <v>239</v>
      </c>
      <c r="F5" s="137" t="s">
        <v>240</v>
      </c>
      <c r="G5" s="136" t="s">
        <v>241</v>
      </c>
      <c r="H5" s="136" t="s">
        <v>242</v>
      </c>
      <c r="I5" s="138" t="s">
        <v>243</v>
      </c>
    </row>
    <row r="6" spans="1:9" ht="15" x14ac:dyDescent="0.25">
      <c r="A6" s="107" t="s">
        <v>66</v>
      </c>
      <c r="B6" s="107" t="s">
        <v>66</v>
      </c>
      <c r="C6" s="61">
        <v>71002</v>
      </c>
      <c r="D6" s="46" t="s">
        <v>51</v>
      </c>
      <c r="E6" s="63">
        <v>6688</v>
      </c>
      <c r="F6" s="67">
        <v>350</v>
      </c>
      <c r="G6" s="65">
        <v>7038</v>
      </c>
      <c r="H6" s="63"/>
      <c r="I6" s="47">
        <v>350</v>
      </c>
    </row>
    <row r="7" spans="1:9" ht="15" x14ac:dyDescent="0.25">
      <c r="A7" s="108"/>
      <c r="B7" s="108"/>
      <c r="C7" s="35">
        <v>71003</v>
      </c>
      <c r="D7" s="33" t="s">
        <v>52</v>
      </c>
      <c r="E7" s="66">
        <v>1087</v>
      </c>
      <c r="F7" s="67">
        <v>200</v>
      </c>
      <c r="G7" s="68">
        <v>1287</v>
      </c>
      <c r="H7" s="66"/>
      <c r="I7" s="47">
        <v>200</v>
      </c>
    </row>
    <row r="8" spans="1:9" ht="15" x14ac:dyDescent="0.25">
      <c r="A8" s="108"/>
      <c r="B8" s="108"/>
      <c r="C8" s="35">
        <v>71004</v>
      </c>
      <c r="D8" s="33" t="s">
        <v>53</v>
      </c>
      <c r="E8" s="66">
        <v>2170</v>
      </c>
      <c r="F8" s="67">
        <v>200</v>
      </c>
      <c r="G8" s="68">
        <v>2370</v>
      </c>
      <c r="H8" s="66"/>
      <c r="I8" s="47">
        <v>200</v>
      </c>
    </row>
    <row r="9" spans="1:9" ht="15" x14ac:dyDescent="0.25">
      <c r="A9" s="108"/>
      <c r="B9" s="108"/>
      <c r="C9" s="35">
        <v>71006</v>
      </c>
      <c r="D9" s="33" t="s">
        <v>54</v>
      </c>
      <c r="E9" s="66">
        <v>3103</v>
      </c>
      <c r="F9" s="67">
        <v>424</v>
      </c>
      <c r="G9" s="68">
        <v>3527</v>
      </c>
      <c r="H9" s="66">
        <v>-424</v>
      </c>
      <c r="I9" s="47">
        <v>0</v>
      </c>
    </row>
    <row r="10" spans="1:9" ht="15" x14ac:dyDescent="0.25">
      <c r="A10" s="108"/>
      <c r="B10" s="108"/>
      <c r="C10" s="35">
        <v>71007</v>
      </c>
      <c r="D10" s="33" t="s">
        <v>46</v>
      </c>
      <c r="E10" s="66">
        <v>370</v>
      </c>
      <c r="F10" s="67">
        <v>200</v>
      </c>
      <c r="G10" s="68">
        <v>570</v>
      </c>
      <c r="H10" s="66">
        <v>-100</v>
      </c>
      <c r="I10" s="47">
        <v>100</v>
      </c>
    </row>
    <row r="11" spans="1:9" ht="15" x14ac:dyDescent="0.25">
      <c r="A11" s="108"/>
      <c r="B11" s="108"/>
      <c r="C11" s="35">
        <v>71008</v>
      </c>
      <c r="D11" s="33" t="s">
        <v>55</v>
      </c>
      <c r="E11" s="66">
        <v>0</v>
      </c>
      <c r="F11" s="67">
        <v>150</v>
      </c>
      <c r="G11" s="68">
        <v>150</v>
      </c>
      <c r="H11" s="66"/>
      <c r="I11" s="47">
        <v>150</v>
      </c>
    </row>
    <row r="12" spans="1:9" ht="15.75" thickBot="1" x14ac:dyDescent="0.3">
      <c r="A12" s="108"/>
      <c r="B12" s="109"/>
      <c r="C12" s="49">
        <v>76001</v>
      </c>
      <c r="D12" s="50" t="s">
        <v>47</v>
      </c>
      <c r="E12" s="66">
        <v>2663</v>
      </c>
      <c r="F12" s="67">
        <v>150</v>
      </c>
      <c r="G12" s="68">
        <v>2813</v>
      </c>
      <c r="H12" s="66">
        <v>-150</v>
      </c>
      <c r="I12" s="47">
        <v>0</v>
      </c>
    </row>
    <row r="13" spans="1:9" ht="15.75" thickBot="1" x14ac:dyDescent="0.3">
      <c r="A13" s="109"/>
      <c r="B13" s="110" t="s">
        <v>82</v>
      </c>
      <c r="C13" s="111"/>
      <c r="D13" s="112"/>
      <c r="E13" s="113">
        <v>16081</v>
      </c>
      <c r="F13" s="114">
        <v>1674</v>
      </c>
      <c r="G13" s="113">
        <v>17755</v>
      </c>
      <c r="H13" s="115">
        <v>-674</v>
      </c>
      <c r="I13" s="116">
        <v>1000</v>
      </c>
    </row>
    <row r="14" spans="1:9" ht="15.75" thickBot="1" x14ac:dyDescent="0.3">
      <c r="A14" s="117" t="s">
        <v>82</v>
      </c>
      <c r="B14" s="118"/>
      <c r="C14" s="118"/>
      <c r="D14" s="119"/>
      <c r="E14" s="120">
        <v>16081</v>
      </c>
      <c r="F14" s="121">
        <v>1674</v>
      </c>
      <c r="G14" s="120">
        <v>17755</v>
      </c>
      <c r="H14" s="122">
        <v>-674</v>
      </c>
      <c r="I14" s="123">
        <v>1000</v>
      </c>
    </row>
    <row r="15" spans="1:9" ht="15" x14ac:dyDescent="0.25">
      <c r="A15" s="108" t="s">
        <v>67</v>
      </c>
      <c r="B15" s="108" t="s">
        <v>83</v>
      </c>
      <c r="C15" s="35">
        <v>49002</v>
      </c>
      <c r="D15" s="33" t="s">
        <v>56</v>
      </c>
      <c r="E15" s="66">
        <v>55000</v>
      </c>
      <c r="F15" s="67">
        <v>0</v>
      </c>
      <c r="G15" s="68">
        <v>55000</v>
      </c>
      <c r="H15" s="66"/>
      <c r="I15" s="47">
        <v>0</v>
      </c>
    </row>
    <row r="16" spans="1:9" ht="15.75" thickBot="1" x14ac:dyDescent="0.3">
      <c r="A16" s="108"/>
      <c r="B16" s="109"/>
      <c r="C16" s="49">
        <v>49004</v>
      </c>
      <c r="D16" s="50" t="s">
        <v>57</v>
      </c>
      <c r="E16" s="66">
        <v>0</v>
      </c>
      <c r="F16" s="67">
        <v>400</v>
      </c>
      <c r="G16" s="68">
        <v>400</v>
      </c>
      <c r="H16" s="66"/>
      <c r="I16" s="47">
        <v>400</v>
      </c>
    </row>
    <row r="17" spans="1:9" ht="15.75" thickBot="1" x14ac:dyDescent="0.3">
      <c r="A17" s="108"/>
      <c r="B17" s="110" t="s">
        <v>129</v>
      </c>
      <c r="C17" s="111"/>
      <c r="D17" s="124"/>
      <c r="E17" s="113">
        <v>55000</v>
      </c>
      <c r="F17" s="114">
        <v>400</v>
      </c>
      <c r="G17" s="113">
        <v>55400</v>
      </c>
      <c r="H17" s="115"/>
      <c r="I17" s="116">
        <v>400</v>
      </c>
    </row>
    <row r="18" spans="1:9" ht="15" x14ac:dyDescent="0.25">
      <c r="A18" s="108"/>
      <c r="B18" s="107" t="s">
        <v>84</v>
      </c>
      <c r="C18" s="61">
        <v>24003</v>
      </c>
      <c r="D18" s="46" t="s">
        <v>58</v>
      </c>
      <c r="E18" s="66">
        <v>1903</v>
      </c>
      <c r="F18" s="67">
        <v>500</v>
      </c>
      <c r="G18" s="68">
        <v>2403</v>
      </c>
      <c r="H18" s="66"/>
      <c r="I18" s="47">
        <v>500</v>
      </c>
    </row>
    <row r="19" spans="1:9" ht="15" x14ac:dyDescent="0.25">
      <c r="A19" s="108"/>
      <c r="B19" s="108"/>
      <c r="C19" s="35">
        <v>24004</v>
      </c>
      <c r="D19" s="33" t="s">
        <v>59</v>
      </c>
      <c r="E19" s="66">
        <v>0</v>
      </c>
      <c r="F19" s="67">
        <v>2000</v>
      </c>
      <c r="G19" s="68">
        <v>2000</v>
      </c>
      <c r="H19" s="66"/>
      <c r="I19" s="47">
        <v>2000</v>
      </c>
    </row>
    <row r="20" spans="1:9" ht="15.75" thickBot="1" x14ac:dyDescent="0.3">
      <c r="A20" s="108"/>
      <c r="B20" s="109"/>
      <c r="C20" s="49">
        <v>24005</v>
      </c>
      <c r="D20" s="50" t="s">
        <v>60</v>
      </c>
      <c r="E20" s="66">
        <v>0</v>
      </c>
      <c r="F20" s="67">
        <v>220</v>
      </c>
      <c r="G20" s="68">
        <v>220</v>
      </c>
      <c r="H20" s="66"/>
      <c r="I20" s="47">
        <v>220</v>
      </c>
    </row>
    <row r="21" spans="1:9" ht="15.75" thickBot="1" x14ac:dyDescent="0.3">
      <c r="A21" s="108"/>
      <c r="B21" s="110" t="s">
        <v>130</v>
      </c>
      <c r="C21" s="111"/>
      <c r="D21" s="124"/>
      <c r="E21" s="113">
        <v>1903</v>
      </c>
      <c r="F21" s="114">
        <v>2720</v>
      </c>
      <c r="G21" s="113">
        <v>4623</v>
      </c>
      <c r="H21" s="115"/>
      <c r="I21" s="116">
        <v>2720</v>
      </c>
    </row>
    <row r="22" spans="1:9" ht="15" x14ac:dyDescent="0.25">
      <c r="A22" s="108"/>
      <c r="B22" s="107" t="s">
        <v>45</v>
      </c>
      <c r="C22" s="61">
        <v>44008</v>
      </c>
      <c r="D22" s="46" t="s">
        <v>44</v>
      </c>
      <c r="E22" s="66">
        <v>4057</v>
      </c>
      <c r="F22" s="67">
        <v>1000</v>
      </c>
      <c r="G22" s="68">
        <v>5057</v>
      </c>
      <c r="H22" s="66">
        <v>-1000</v>
      </c>
      <c r="I22" s="47">
        <v>0</v>
      </c>
    </row>
    <row r="23" spans="1:9" ht="15.75" thickBot="1" x14ac:dyDescent="0.3">
      <c r="A23" s="108"/>
      <c r="B23" s="109"/>
      <c r="C23" s="49">
        <v>44012</v>
      </c>
      <c r="D23" s="50" t="s">
        <v>45</v>
      </c>
      <c r="E23" s="66">
        <v>650</v>
      </c>
      <c r="F23" s="67">
        <v>590</v>
      </c>
      <c r="G23" s="68">
        <v>1240</v>
      </c>
      <c r="H23" s="66">
        <v>-250</v>
      </c>
      <c r="I23" s="47">
        <v>340</v>
      </c>
    </row>
    <row r="24" spans="1:9" ht="15.75" thickBot="1" x14ac:dyDescent="0.3">
      <c r="A24" s="108"/>
      <c r="B24" s="110" t="s">
        <v>131</v>
      </c>
      <c r="C24" s="111"/>
      <c r="D24" s="124"/>
      <c r="E24" s="113">
        <v>4707</v>
      </c>
      <c r="F24" s="114">
        <v>1590</v>
      </c>
      <c r="G24" s="113">
        <v>6297</v>
      </c>
      <c r="H24" s="115">
        <v>-1250</v>
      </c>
      <c r="I24" s="116">
        <v>340</v>
      </c>
    </row>
    <row r="25" spans="1:9" ht="15.75" thickBot="1" x14ac:dyDescent="0.3">
      <c r="A25" s="108"/>
      <c r="B25" s="125" t="s">
        <v>61</v>
      </c>
      <c r="C25" s="84">
        <v>41007</v>
      </c>
      <c r="D25" s="34" t="s">
        <v>61</v>
      </c>
      <c r="E25" s="66">
        <v>1880</v>
      </c>
      <c r="F25" s="67">
        <v>2616</v>
      </c>
      <c r="G25" s="68">
        <v>4496</v>
      </c>
      <c r="H25" s="66"/>
      <c r="I25" s="47">
        <v>2616</v>
      </c>
    </row>
    <row r="26" spans="1:9" ht="15.75" thickBot="1" x14ac:dyDescent="0.3">
      <c r="A26" s="108"/>
      <c r="B26" s="110" t="s">
        <v>132</v>
      </c>
      <c r="C26" s="111"/>
      <c r="D26" s="124"/>
      <c r="E26" s="113">
        <v>1880</v>
      </c>
      <c r="F26" s="114">
        <v>2616</v>
      </c>
      <c r="G26" s="113">
        <v>4496</v>
      </c>
      <c r="H26" s="115"/>
      <c r="I26" s="116">
        <v>2616</v>
      </c>
    </row>
    <row r="27" spans="1:9" ht="15" x14ac:dyDescent="0.25">
      <c r="A27" s="108"/>
      <c r="B27" s="107" t="s">
        <v>85</v>
      </c>
      <c r="C27" s="61">
        <v>46012</v>
      </c>
      <c r="D27" s="46" t="s">
        <v>133</v>
      </c>
      <c r="E27" s="66">
        <v>500</v>
      </c>
      <c r="F27" s="67">
        <v>100</v>
      </c>
      <c r="G27" s="68">
        <v>600</v>
      </c>
      <c r="H27" s="66"/>
      <c r="I27" s="47">
        <v>100</v>
      </c>
    </row>
    <row r="28" spans="1:9" ht="15" x14ac:dyDescent="0.25">
      <c r="A28" s="108"/>
      <c r="B28" s="108"/>
      <c r="C28" s="35">
        <v>46014</v>
      </c>
      <c r="D28" s="33" t="s">
        <v>134</v>
      </c>
      <c r="E28" s="66">
        <v>953</v>
      </c>
      <c r="F28" s="67">
        <v>300</v>
      </c>
      <c r="G28" s="68">
        <v>1253</v>
      </c>
      <c r="H28" s="66"/>
      <c r="I28" s="47">
        <v>300</v>
      </c>
    </row>
    <row r="29" spans="1:9" ht="15.75" thickBot="1" x14ac:dyDescent="0.3">
      <c r="A29" s="108"/>
      <c r="B29" s="109"/>
      <c r="C29" s="49">
        <v>46017</v>
      </c>
      <c r="D29" s="50" t="s">
        <v>135</v>
      </c>
      <c r="E29" s="66">
        <v>1250</v>
      </c>
      <c r="F29" s="67">
        <v>250</v>
      </c>
      <c r="G29" s="68">
        <v>1500</v>
      </c>
      <c r="H29" s="66"/>
      <c r="I29" s="47">
        <v>250</v>
      </c>
    </row>
    <row r="30" spans="1:9" ht="15.75" thickBot="1" x14ac:dyDescent="0.3">
      <c r="A30" s="108"/>
      <c r="B30" s="110" t="s">
        <v>136</v>
      </c>
      <c r="C30" s="111"/>
      <c r="D30" s="124"/>
      <c r="E30" s="113">
        <v>2703</v>
      </c>
      <c r="F30" s="114">
        <v>650</v>
      </c>
      <c r="G30" s="113">
        <v>3353</v>
      </c>
      <c r="H30" s="115"/>
      <c r="I30" s="116">
        <v>650</v>
      </c>
    </row>
    <row r="31" spans="1:9" ht="15.75" thickBot="1" x14ac:dyDescent="0.3">
      <c r="A31" s="108"/>
      <c r="B31" s="125" t="s">
        <v>86</v>
      </c>
      <c r="C31" s="84">
        <v>42002</v>
      </c>
      <c r="D31" s="34" t="s">
        <v>137</v>
      </c>
      <c r="E31" s="66">
        <v>0</v>
      </c>
      <c r="F31" s="67">
        <v>1500</v>
      </c>
      <c r="G31" s="68">
        <v>1500</v>
      </c>
      <c r="H31" s="66"/>
      <c r="I31" s="47">
        <v>1500</v>
      </c>
    </row>
    <row r="32" spans="1:9" ht="15.75" thickBot="1" x14ac:dyDescent="0.3">
      <c r="A32" s="108"/>
      <c r="B32" s="110" t="s">
        <v>138</v>
      </c>
      <c r="C32" s="111"/>
      <c r="D32" s="124"/>
      <c r="E32" s="113">
        <v>0</v>
      </c>
      <c r="F32" s="114">
        <v>1500</v>
      </c>
      <c r="G32" s="113">
        <v>1500</v>
      </c>
      <c r="H32" s="115"/>
      <c r="I32" s="116">
        <v>1500</v>
      </c>
    </row>
    <row r="33" spans="1:9" ht="15.75" thickBot="1" x14ac:dyDescent="0.3">
      <c r="A33" s="108"/>
      <c r="B33" s="125" t="s">
        <v>87</v>
      </c>
      <c r="C33" s="84">
        <v>31004</v>
      </c>
      <c r="D33" s="34" t="s">
        <v>139</v>
      </c>
      <c r="E33" s="66">
        <v>0</v>
      </c>
      <c r="F33" s="67">
        <v>300</v>
      </c>
      <c r="G33" s="68">
        <v>300</v>
      </c>
      <c r="H33" s="66"/>
      <c r="I33" s="47">
        <v>300</v>
      </c>
    </row>
    <row r="34" spans="1:9" ht="15.75" thickBot="1" x14ac:dyDescent="0.3">
      <c r="A34" s="108"/>
      <c r="B34" s="110" t="s">
        <v>140</v>
      </c>
      <c r="C34" s="111"/>
      <c r="D34" s="124"/>
      <c r="E34" s="113">
        <v>0</v>
      </c>
      <c r="F34" s="114">
        <v>300</v>
      </c>
      <c r="G34" s="113">
        <v>300</v>
      </c>
      <c r="H34" s="115"/>
      <c r="I34" s="116">
        <v>300</v>
      </c>
    </row>
    <row r="35" spans="1:9" ht="15" x14ac:dyDescent="0.25">
      <c r="A35" s="108"/>
      <c r="B35" s="107" t="s">
        <v>88</v>
      </c>
      <c r="C35" s="61">
        <v>23004</v>
      </c>
      <c r="D35" s="46" t="s">
        <v>141</v>
      </c>
      <c r="E35" s="66">
        <v>852</v>
      </c>
      <c r="F35" s="67">
        <v>300</v>
      </c>
      <c r="G35" s="68">
        <v>1152</v>
      </c>
      <c r="H35" s="66"/>
      <c r="I35" s="47">
        <v>300</v>
      </c>
    </row>
    <row r="36" spans="1:9" ht="15" x14ac:dyDescent="0.25">
      <c r="A36" s="108"/>
      <c r="B36" s="108"/>
      <c r="C36" s="35">
        <v>23005</v>
      </c>
      <c r="D36" s="33" t="s">
        <v>48</v>
      </c>
      <c r="E36" s="66">
        <v>4993</v>
      </c>
      <c r="F36" s="67">
        <v>2583</v>
      </c>
      <c r="G36" s="68">
        <v>7576</v>
      </c>
      <c r="H36" s="66">
        <v>-1838.9</v>
      </c>
      <c r="I36" s="47">
        <v>744.10000000000014</v>
      </c>
    </row>
    <row r="37" spans="1:9" ht="15" x14ac:dyDescent="0.25">
      <c r="A37" s="108"/>
      <c r="B37" s="108"/>
      <c r="C37" s="35">
        <v>23007</v>
      </c>
      <c r="D37" s="33" t="s">
        <v>49</v>
      </c>
      <c r="E37" s="66">
        <v>2950</v>
      </c>
      <c r="F37" s="67">
        <v>0</v>
      </c>
      <c r="G37" s="68">
        <v>2950</v>
      </c>
      <c r="H37" s="66">
        <v>0</v>
      </c>
      <c r="I37" s="47">
        <v>0</v>
      </c>
    </row>
    <row r="38" spans="1:9" ht="15" x14ac:dyDescent="0.25">
      <c r="A38" s="108"/>
      <c r="B38" s="108"/>
      <c r="C38" s="35">
        <v>25004</v>
      </c>
      <c r="D38" s="33" t="s">
        <v>50</v>
      </c>
      <c r="E38" s="66">
        <v>0</v>
      </c>
      <c r="F38" s="67">
        <v>0</v>
      </c>
      <c r="G38" s="68">
        <v>0</v>
      </c>
      <c r="H38" s="66">
        <v>0</v>
      </c>
      <c r="I38" s="47">
        <v>0</v>
      </c>
    </row>
    <row r="39" spans="1:9" ht="15.75" thickBot="1" x14ac:dyDescent="0.3">
      <c r="A39" s="108"/>
      <c r="B39" s="109"/>
      <c r="C39" s="49">
        <v>25006</v>
      </c>
      <c r="D39" s="50" t="s">
        <v>142</v>
      </c>
      <c r="E39" s="66">
        <v>800</v>
      </c>
      <c r="F39" s="67">
        <v>4200</v>
      </c>
      <c r="G39" s="68">
        <v>5000</v>
      </c>
      <c r="H39" s="66">
        <v>-1751</v>
      </c>
      <c r="I39" s="47">
        <v>2449</v>
      </c>
    </row>
    <row r="40" spans="1:9" ht="15.75" thickBot="1" x14ac:dyDescent="0.3">
      <c r="A40" s="108"/>
      <c r="B40" s="110" t="s">
        <v>143</v>
      </c>
      <c r="C40" s="111"/>
      <c r="D40" s="124"/>
      <c r="E40" s="113">
        <v>9595</v>
      </c>
      <c r="F40" s="114">
        <v>7083</v>
      </c>
      <c r="G40" s="113">
        <v>16678</v>
      </c>
      <c r="H40" s="115">
        <v>-3589.9</v>
      </c>
      <c r="I40" s="116">
        <v>3493.1000000000004</v>
      </c>
    </row>
    <row r="41" spans="1:9" ht="15.75" thickBot="1" x14ac:dyDescent="0.3">
      <c r="A41" s="108"/>
      <c r="B41" s="125" t="s">
        <v>89</v>
      </c>
      <c r="C41" s="84">
        <v>48003</v>
      </c>
      <c r="D41" s="34" t="s">
        <v>144</v>
      </c>
      <c r="E41" s="66">
        <v>1005</v>
      </c>
      <c r="F41" s="67">
        <v>150</v>
      </c>
      <c r="G41" s="68">
        <v>1155</v>
      </c>
      <c r="H41" s="66"/>
      <c r="I41" s="47">
        <v>150</v>
      </c>
    </row>
    <row r="42" spans="1:9" ht="15.75" thickBot="1" x14ac:dyDescent="0.3">
      <c r="A42" s="108"/>
      <c r="B42" s="110" t="s">
        <v>145</v>
      </c>
      <c r="C42" s="111"/>
      <c r="D42" s="124"/>
      <c r="E42" s="113">
        <v>1005</v>
      </c>
      <c r="F42" s="114">
        <v>150</v>
      </c>
      <c r="G42" s="113">
        <v>1155</v>
      </c>
      <c r="H42" s="115"/>
      <c r="I42" s="116">
        <v>150</v>
      </c>
    </row>
    <row r="43" spans="1:9" ht="15" x14ac:dyDescent="0.25">
      <c r="A43" s="108"/>
      <c r="B43" s="107" t="s">
        <v>90</v>
      </c>
      <c r="C43" s="61">
        <v>44004</v>
      </c>
      <c r="D43" s="46" t="s">
        <v>146</v>
      </c>
      <c r="E43" s="66">
        <v>2775</v>
      </c>
      <c r="F43" s="67">
        <v>700</v>
      </c>
      <c r="G43" s="68">
        <v>3475</v>
      </c>
      <c r="H43" s="66"/>
      <c r="I43" s="47">
        <v>700</v>
      </c>
    </row>
    <row r="44" spans="1:9" ht="15" x14ac:dyDescent="0.25">
      <c r="A44" s="108"/>
      <c r="B44" s="108"/>
      <c r="C44" s="35">
        <v>44013</v>
      </c>
      <c r="D44" s="33" t="s">
        <v>147</v>
      </c>
      <c r="E44" s="66">
        <v>0</v>
      </c>
      <c r="F44" s="67">
        <v>1500</v>
      </c>
      <c r="G44" s="68">
        <v>1500</v>
      </c>
      <c r="H44" s="66"/>
      <c r="I44" s="47">
        <v>1500</v>
      </c>
    </row>
    <row r="45" spans="1:9" ht="15.75" thickBot="1" x14ac:dyDescent="0.3">
      <c r="A45" s="108"/>
      <c r="B45" s="109"/>
      <c r="C45" s="49">
        <v>44014</v>
      </c>
      <c r="D45" s="50" t="s">
        <v>148</v>
      </c>
      <c r="E45" s="66">
        <v>0</v>
      </c>
      <c r="F45" s="67">
        <v>500</v>
      </c>
      <c r="G45" s="68">
        <v>500</v>
      </c>
      <c r="H45" s="66"/>
      <c r="I45" s="47">
        <v>500</v>
      </c>
    </row>
    <row r="46" spans="1:9" ht="15.75" thickBot="1" x14ac:dyDescent="0.3">
      <c r="A46" s="109"/>
      <c r="B46" s="110" t="s">
        <v>149</v>
      </c>
      <c r="C46" s="111"/>
      <c r="D46" s="112"/>
      <c r="E46" s="113">
        <v>2775</v>
      </c>
      <c r="F46" s="114">
        <v>2700</v>
      </c>
      <c r="G46" s="113">
        <v>5475</v>
      </c>
      <c r="H46" s="115"/>
      <c r="I46" s="116">
        <v>2700</v>
      </c>
    </row>
    <row r="47" spans="1:9" ht="15.75" thickBot="1" x14ac:dyDescent="0.3">
      <c r="A47" s="117" t="s">
        <v>91</v>
      </c>
      <c r="B47" s="118"/>
      <c r="C47" s="118"/>
      <c r="D47" s="119"/>
      <c r="E47" s="120">
        <v>79568</v>
      </c>
      <c r="F47" s="121">
        <v>19709</v>
      </c>
      <c r="G47" s="120">
        <v>99277</v>
      </c>
      <c r="H47" s="122">
        <v>-4839.8999999999996</v>
      </c>
      <c r="I47" s="123">
        <v>14869.1</v>
      </c>
    </row>
    <row r="48" spans="1:9" ht="15.75" thickBot="1" x14ac:dyDescent="0.3">
      <c r="A48" s="108" t="s">
        <v>68</v>
      </c>
      <c r="B48" s="109" t="s">
        <v>92</v>
      </c>
      <c r="C48" s="49">
        <v>63001</v>
      </c>
      <c r="D48" s="50" t="s">
        <v>150</v>
      </c>
      <c r="E48" s="66">
        <v>482196</v>
      </c>
      <c r="F48" s="67">
        <v>500</v>
      </c>
      <c r="G48" s="68">
        <v>482696</v>
      </c>
      <c r="H48" s="66"/>
      <c r="I48" s="47">
        <v>500</v>
      </c>
    </row>
    <row r="49" spans="1:9" ht="15.75" thickBot="1" x14ac:dyDescent="0.3">
      <c r="A49" s="108"/>
      <c r="B49" s="110" t="s">
        <v>151</v>
      </c>
      <c r="C49" s="111"/>
      <c r="D49" s="124"/>
      <c r="E49" s="113">
        <v>482196</v>
      </c>
      <c r="F49" s="114">
        <v>500</v>
      </c>
      <c r="G49" s="113">
        <v>482696</v>
      </c>
      <c r="H49" s="115"/>
      <c r="I49" s="116">
        <v>500</v>
      </c>
    </row>
    <row r="50" spans="1:9" ht="15.75" thickBot="1" x14ac:dyDescent="0.3">
      <c r="A50" s="108"/>
      <c r="B50" s="125" t="s">
        <v>93</v>
      </c>
      <c r="C50" s="84">
        <v>64009</v>
      </c>
      <c r="D50" s="34" t="s">
        <v>152</v>
      </c>
      <c r="E50" s="66">
        <v>1519</v>
      </c>
      <c r="F50" s="67">
        <v>60</v>
      </c>
      <c r="G50" s="68">
        <v>1579</v>
      </c>
      <c r="H50" s="66"/>
      <c r="I50" s="47">
        <v>60</v>
      </c>
    </row>
    <row r="51" spans="1:9" ht="15.75" thickBot="1" x14ac:dyDescent="0.3">
      <c r="A51" s="108"/>
      <c r="B51" s="110" t="s">
        <v>153</v>
      </c>
      <c r="C51" s="111"/>
      <c r="D51" s="124"/>
      <c r="E51" s="113">
        <v>1519</v>
      </c>
      <c r="F51" s="114">
        <v>60</v>
      </c>
      <c r="G51" s="113">
        <v>1579</v>
      </c>
      <c r="H51" s="115"/>
      <c r="I51" s="116">
        <v>60</v>
      </c>
    </row>
    <row r="52" spans="1:9" ht="15.75" thickBot="1" x14ac:dyDescent="0.3">
      <c r="A52" s="108"/>
      <c r="B52" s="125" t="s">
        <v>34</v>
      </c>
      <c r="C52" s="84">
        <v>64004</v>
      </c>
      <c r="D52" s="34" t="s">
        <v>34</v>
      </c>
      <c r="E52" s="66">
        <v>7000</v>
      </c>
      <c r="F52" s="67">
        <v>3000</v>
      </c>
      <c r="G52" s="68">
        <v>10000</v>
      </c>
      <c r="H52" s="66">
        <v>-3000</v>
      </c>
      <c r="I52" s="47">
        <v>0</v>
      </c>
    </row>
    <row r="53" spans="1:9" ht="15.75" thickBot="1" x14ac:dyDescent="0.3">
      <c r="A53" s="109"/>
      <c r="B53" s="110" t="s">
        <v>154</v>
      </c>
      <c r="C53" s="111"/>
      <c r="D53" s="112"/>
      <c r="E53" s="113">
        <v>7000</v>
      </c>
      <c r="F53" s="114">
        <v>3000</v>
      </c>
      <c r="G53" s="113">
        <v>10000</v>
      </c>
      <c r="H53" s="115">
        <v>-3000</v>
      </c>
      <c r="I53" s="116">
        <v>0</v>
      </c>
    </row>
    <row r="54" spans="1:9" ht="15.75" thickBot="1" x14ac:dyDescent="0.3">
      <c r="A54" s="117" t="s">
        <v>94</v>
      </c>
      <c r="B54" s="118"/>
      <c r="C54" s="118"/>
      <c r="D54" s="119"/>
      <c r="E54" s="120">
        <v>490715</v>
      </c>
      <c r="F54" s="121">
        <v>3560</v>
      </c>
      <c r="G54" s="120">
        <v>494275</v>
      </c>
      <c r="H54" s="122">
        <v>-3000</v>
      </c>
      <c r="I54" s="123">
        <v>560</v>
      </c>
    </row>
    <row r="55" spans="1:9" ht="15.75" thickBot="1" x14ac:dyDescent="0.3">
      <c r="A55" s="108" t="s">
        <v>69</v>
      </c>
      <c r="B55" s="109" t="s">
        <v>95</v>
      </c>
      <c r="C55" s="49">
        <v>14005</v>
      </c>
      <c r="D55" s="50" t="s">
        <v>155</v>
      </c>
      <c r="E55" s="66">
        <v>20</v>
      </c>
      <c r="F55" s="67">
        <v>100</v>
      </c>
      <c r="G55" s="68">
        <v>120</v>
      </c>
      <c r="H55" s="66"/>
      <c r="I55" s="47">
        <v>100</v>
      </c>
    </row>
    <row r="56" spans="1:9" ht="15.75" thickBot="1" x14ac:dyDescent="0.3">
      <c r="A56" s="108"/>
      <c r="B56" s="110" t="s">
        <v>156</v>
      </c>
      <c r="C56" s="111"/>
      <c r="D56" s="124"/>
      <c r="E56" s="113">
        <v>20</v>
      </c>
      <c r="F56" s="114">
        <v>100</v>
      </c>
      <c r="G56" s="113">
        <v>120</v>
      </c>
      <c r="H56" s="115"/>
      <c r="I56" s="116">
        <v>100</v>
      </c>
    </row>
    <row r="57" spans="1:9" ht="15" x14ac:dyDescent="0.25">
      <c r="A57" s="108"/>
      <c r="B57" s="107" t="s">
        <v>96</v>
      </c>
      <c r="C57" s="61">
        <v>11010</v>
      </c>
      <c r="D57" s="46" t="s">
        <v>157</v>
      </c>
      <c r="E57" s="66">
        <v>2336</v>
      </c>
      <c r="F57" s="67">
        <v>1700</v>
      </c>
      <c r="G57" s="68">
        <v>4036</v>
      </c>
      <c r="H57" s="66"/>
      <c r="I57" s="47">
        <v>1700</v>
      </c>
    </row>
    <row r="58" spans="1:9" ht="15" x14ac:dyDescent="0.25">
      <c r="A58" s="108"/>
      <c r="B58" s="108"/>
      <c r="C58" s="35">
        <v>11012</v>
      </c>
      <c r="D58" s="33" t="s">
        <v>158</v>
      </c>
      <c r="E58" s="66">
        <v>1609</v>
      </c>
      <c r="F58" s="67">
        <v>2000</v>
      </c>
      <c r="G58" s="68">
        <v>3609</v>
      </c>
      <c r="H58" s="66"/>
      <c r="I58" s="47">
        <v>1600</v>
      </c>
    </row>
    <row r="59" spans="1:9" ht="15" x14ac:dyDescent="0.25">
      <c r="A59" s="108"/>
      <c r="B59" s="108"/>
      <c r="C59" s="35">
        <v>11013</v>
      </c>
      <c r="D59" s="33" t="s">
        <v>159</v>
      </c>
      <c r="E59" s="66">
        <v>0</v>
      </c>
      <c r="F59" s="67">
        <v>100</v>
      </c>
      <c r="G59" s="68">
        <v>100</v>
      </c>
      <c r="H59" s="66"/>
      <c r="I59" s="47">
        <v>100</v>
      </c>
    </row>
    <row r="60" spans="1:9" ht="15" x14ac:dyDescent="0.25">
      <c r="A60" s="108"/>
      <c r="B60" s="108"/>
      <c r="C60" s="35">
        <v>12003</v>
      </c>
      <c r="D60" s="33" t="s">
        <v>160</v>
      </c>
      <c r="E60" s="66"/>
      <c r="F60" s="67">
        <v>2115</v>
      </c>
      <c r="G60" s="68">
        <v>2115</v>
      </c>
      <c r="H60" s="66"/>
      <c r="I60" s="47">
        <v>2115</v>
      </c>
    </row>
    <row r="61" spans="1:9" ht="15.75" thickBot="1" x14ac:dyDescent="0.3">
      <c r="A61" s="108"/>
      <c r="B61" s="109"/>
      <c r="C61" s="49">
        <v>11014</v>
      </c>
      <c r="D61" s="50" t="s">
        <v>161</v>
      </c>
      <c r="E61" s="66"/>
      <c r="F61" s="67">
        <v>100</v>
      </c>
      <c r="G61" s="68">
        <v>100</v>
      </c>
      <c r="H61" s="66">
        <v>0</v>
      </c>
      <c r="I61" s="47">
        <v>100</v>
      </c>
    </row>
    <row r="62" spans="1:9" ht="15.75" thickBot="1" x14ac:dyDescent="0.3">
      <c r="A62" s="108"/>
      <c r="B62" s="110" t="s">
        <v>162</v>
      </c>
      <c r="C62" s="126"/>
      <c r="D62" s="124"/>
      <c r="E62" s="113">
        <v>3945</v>
      </c>
      <c r="F62" s="114">
        <v>6015</v>
      </c>
      <c r="G62" s="113">
        <v>9960</v>
      </c>
      <c r="H62" s="115">
        <v>0</v>
      </c>
      <c r="I62" s="116">
        <v>5615</v>
      </c>
    </row>
    <row r="63" spans="1:9" ht="15.75" thickBot="1" x14ac:dyDescent="0.3">
      <c r="A63" s="108"/>
      <c r="B63" s="125" t="s">
        <v>97</v>
      </c>
      <c r="C63" s="84">
        <v>13015</v>
      </c>
      <c r="D63" s="34" t="s">
        <v>163</v>
      </c>
      <c r="E63" s="66">
        <v>470</v>
      </c>
      <c r="F63" s="67">
        <v>200</v>
      </c>
      <c r="G63" s="68">
        <v>670</v>
      </c>
      <c r="H63" s="66"/>
      <c r="I63" s="47">
        <v>200</v>
      </c>
    </row>
    <row r="64" spans="1:9" ht="15.75" thickBot="1" x14ac:dyDescent="0.3">
      <c r="A64" s="108"/>
      <c r="B64" s="110" t="s">
        <v>164</v>
      </c>
      <c r="C64" s="111"/>
      <c r="D64" s="124"/>
      <c r="E64" s="113">
        <v>470</v>
      </c>
      <c r="F64" s="114">
        <v>200</v>
      </c>
      <c r="G64" s="113">
        <v>670</v>
      </c>
      <c r="H64" s="115"/>
      <c r="I64" s="116">
        <v>200</v>
      </c>
    </row>
    <row r="65" spans="1:9" ht="15.75" thickBot="1" x14ac:dyDescent="0.3">
      <c r="A65" s="108"/>
      <c r="B65" s="125" t="s">
        <v>98</v>
      </c>
      <c r="C65" s="84">
        <v>77003</v>
      </c>
      <c r="D65" s="34" t="s">
        <v>98</v>
      </c>
      <c r="E65" s="66">
        <v>1883</v>
      </c>
      <c r="F65" s="67">
        <v>100</v>
      </c>
      <c r="G65" s="68">
        <v>1983</v>
      </c>
      <c r="H65" s="66"/>
      <c r="I65" s="47">
        <v>100</v>
      </c>
    </row>
    <row r="66" spans="1:9" ht="15.75" thickBot="1" x14ac:dyDescent="0.3">
      <c r="A66" s="108"/>
      <c r="B66" s="110" t="s">
        <v>165</v>
      </c>
      <c r="C66" s="111"/>
      <c r="D66" s="124"/>
      <c r="E66" s="113">
        <v>1883</v>
      </c>
      <c r="F66" s="114">
        <v>100</v>
      </c>
      <c r="G66" s="113">
        <v>1983</v>
      </c>
      <c r="H66" s="115"/>
      <c r="I66" s="116">
        <v>100</v>
      </c>
    </row>
    <row r="67" spans="1:9" ht="15.75" thickBot="1" x14ac:dyDescent="0.3">
      <c r="A67" s="108"/>
      <c r="B67" s="125" t="s">
        <v>99</v>
      </c>
      <c r="C67" s="84">
        <v>14006</v>
      </c>
      <c r="D67" s="34" t="s">
        <v>166</v>
      </c>
      <c r="E67" s="66">
        <v>0</v>
      </c>
      <c r="F67" s="67">
        <v>410</v>
      </c>
      <c r="G67" s="68">
        <v>410</v>
      </c>
      <c r="H67" s="66"/>
      <c r="I67" s="47">
        <v>410</v>
      </c>
    </row>
    <row r="68" spans="1:9" ht="15.75" thickBot="1" x14ac:dyDescent="0.3">
      <c r="A68" s="109"/>
      <c r="B68" s="110" t="s">
        <v>167</v>
      </c>
      <c r="C68" s="111"/>
      <c r="D68" s="112"/>
      <c r="E68" s="113">
        <v>0</v>
      </c>
      <c r="F68" s="114">
        <v>410</v>
      </c>
      <c r="G68" s="113">
        <v>410</v>
      </c>
      <c r="H68" s="115"/>
      <c r="I68" s="116">
        <v>410</v>
      </c>
    </row>
    <row r="69" spans="1:9" ht="15.75" thickBot="1" x14ac:dyDescent="0.3">
      <c r="A69" s="117" t="s">
        <v>100</v>
      </c>
      <c r="B69" s="118"/>
      <c r="C69" s="118"/>
      <c r="D69" s="119"/>
      <c r="E69" s="120">
        <v>6318</v>
      </c>
      <c r="F69" s="121">
        <v>6825</v>
      </c>
      <c r="G69" s="120">
        <v>13143</v>
      </c>
      <c r="H69" s="122">
        <v>0</v>
      </c>
      <c r="I69" s="123">
        <v>6425</v>
      </c>
    </row>
    <row r="70" spans="1:9" ht="15" x14ac:dyDescent="0.25">
      <c r="A70" s="108" t="s">
        <v>70</v>
      </c>
      <c r="B70" s="108" t="s">
        <v>101</v>
      </c>
      <c r="C70" s="35">
        <v>56020</v>
      </c>
      <c r="D70" s="33" t="s">
        <v>40</v>
      </c>
      <c r="E70" s="66">
        <v>7500</v>
      </c>
      <c r="F70" s="67">
        <v>41000</v>
      </c>
      <c r="G70" s="68">
        <v>48500</v>
      </c>
      <c r="H70" s="66">
        <v>-20000</v>
      </c>
      <c r="I70" s="47">
        <v>21000</v>
      </c>
    </row>
    <row r="71" spans="1:9" ht="15.75" thickBot="1" x14ac:dyDescent="0.3">
      <c r="A71" s="108"/>
      <c r="B71" s="109"/>
      <c r="C71" s="49">
        <v>56022</v>
      </c>
      <c r="D71" s="50" t="s">
        <v>41</v>
      </c>
      <c r="E71" s="66">
        <v>0</v>
      </c>
      <c r="F71" s="67">
        <v>0</v>
      </c>
      <c r="G71" s="68">
        <v>0</v>
      </c>
      <c r="H71" s="66"/>
      <c r="I71" s="47">
        <v>0</v>
      </c>
    </row>
    <row r="72" spans="1:9" ht="15.75" thickBot="1" x14ac:dyDescent="0.3">
      <c r="A72" s="108"/>
      <c r="B72" s="110" t="s">
        <v>168</v>
      </c>
      <c r="C72" s="111"/>
      <c r="D72" s="124"/>
      <c r="E72" s="113">
        <v>7500</v>
      </c>
      <c r="F72" s="114">
        <v>41000</v>
      </c>
      <c r="G72" s="113">
        <v>48500</v>
      </c>
      <c r="H72" s="115">
        <v>-20000</v>
      </c>
      <c r="I72" s="116">
        <v>21000</v>
      </c>
    </row>
    <row r="73" spans="1:9" ht="15.75" thickBot="1" x14ac:dyDescent="0.3">
      <c r="A73" s="108"/>
      <c r="B73" s="125" t="s">
        <v>102</v>
      </c>
      <c r="C73" s="84">
        <v>53015</v>
      </c>
      <c r="D73" s="34" t="s">
        <v>38</v>
      </c>
      <c r="E73" s="66">
        <v>0</v>
      </c>
      <c r="F73" s="67">
        <v>3000</v>
      </c>
      <c r="G73" s="68">
        <v>3000</v>
      </c>
      <c r="H73" s="66">
        <v>-2200</v>
      </c>
      <c r="I73" s="47">
        <v>800</v>
      </c>
    </row>
    <row r="74" spans="1:9" ht="15.75" thickBot="1" x14ac:dyDescent="0.3">
      <c r="A74" s="108"/>
      <c r="B74" s="110" t="s">
        <v>169</v>
      </c>
      <c r="C74" s="111"/>
      <c r="D74" s="124"/>
      <c r="E74" s="113">
        <v>0</v>
      </c>
      <c r="F74" s="114">
        <v>3000</v>
      </c>
      <c r="G74" s="113">
        <v>3000</v>
      </c>
      <c r="H74" s="115">
        <v>-2200</v>
      </c>
      <c r="I74" s="116">
        <v>800</v>
      </c>
    </row>
    <row r="75" spans="1:9" ht="15.75" thickBot="1" x14ac:dyDescent="0.3">
      <c r="A75" s="108"/>
      <c r="B75" s="125" t="s">
        <v>103</v>
      </c>
      <c r="C75" s="84">
        <v>52004</v>
      </c>
      <c r="D75" s="34" t="s">
        <v>37</v>
      </c>
      <c r="E75" s="66">
        <v>0</v>
      </c>
      <c r="F75" s="68">
        <v>2300</v>
      </c>
      <c r="G75" s="68">
        <v>2300</v>
      </c>
      <c r="H75" s="66">
        <v>-800</v>
      </c>
      <c r="I75" s="47">
        <v>1500</v>
      </c>
    </row>
    <row r="76" spans="1:9" ht="15.75" thickBot="1" x14ac:dyDescent="0.3">
      <c r="A76" s="108"/>
      <c r="B76" s="110" t="s">
        <v>170</v>
      </c>
      <c r="C76" s="111"/>
      <c r="D76" s="124"/>
      <c r="E76" s="113">
        <v>0</v>
      </c>
      <c r="F76" s="113">
        <v>2300</v>
      </c>
      <c r="G76" s="113">
        <v>2300</v>
      </c>
      <c r="H76" s="115">
        <v>-800</v>
      </c>
      <c r="I76" s="116">
        <v>1500</v>
      </c>
    </row>
    <row r="77" spans="1:9" ht="15.75" thickBot="1" x14ac:dyDescent="0.3">
      <c r="A77" s="108"/>
      <c r="B77" s="125" t="s">
        <v>104</v>
      </c>
      <c r="C77" s="84">
        <v>55003</v>
      </c>
      <c r="D77" s="34" t="s">
        <v>171</v>
      </c>
      <c r="E77" s="66">
        <v>0</v>
      </c>
      <c r="F77" s="68">
        <v>300</v>
      </c>
      <c r="G77" s="68">
        <v>300</v>
      </c>
      <c r="H77" s="66"/>
      <c r="I77" s="47">
        <v>300</v>
      </c>
    </row>
    <row r="78" spans="1:9" ht="15.75" thickBot="1" x14ac:dyDescent="0.3">
      <c r="A78" s="108"/>
      <c r="B78" s="110" t="s">
        <v>172</v>
      </c>
      <c r="C78" s="111"/>
      <c r="D78" s="124"/>
      <c r="E78" s="113">
        <v>0</v>
      </c>
      <c r="F78" s="113">
        <v>300</v>
      </c>
      <c r="G78" s="113">
        <v>300</v>
      </c>
      <c r="H78" s="115"/>
      <c r="I78" s="116">
        <v>300</v>
      </c>
    </row>
    <row r="79" spans="1:9" ht="15.75" thickBot="1" x14ac:dyDescent="0.3">
      <c r="A79" s="108"/>
      <c r="B79" s="125" t="s">
        <v>105</v>
      </c>
      <c r="C79" s="84">
        <v>54002</v>
      </c>
      <c r="D79" s="34" t="s">
        <v>105</v>
      </c>
      <c r="E79" s="66">
        <v>0</v>
      </c>
      <c r="F79" s="68">
        <v>150</v>
      </c>
      <c r="G79" s="68">
        <v>150</v>
      </c>
      <c r="H79" s="66"/>
      <c r="I79" s="47">
        <v>150</v>
      </c>
    </row>
    <row r="80" spans="1:9" ht="15.75" thickBot="1" x14ac:dyDescent="0.3">
      <c r="A80" s="108"/>
      <c r="B80" s="110" t="s">
        <v>173</v>
      </c>
      <c r="C80" s="111"/>
      <c r="D80" s="124"/>
      <c r="E80" s="113">
        <v>0</v>
      </c>
      <c r="F80" s="113">
        <v>150</v>
      </c>
      <c r="G80" s="113">
        <v>150</v>
      </c>
      <c r="H80" s="115"/>
      <c r="I80" s="116">
        <v>150</v>
      </c>
    </row>
    <row r="81" spans="1:9" ht="15" x14ac:dyDescent="0.25">
      <c r="A81" s="108"/>
      <c r="B81" s="107" t="s">
        <v>106</v>
      </c>
      <c r="C81" s="61">
        <v>53013</v>
      </c>
      <c r="D81" s="46" t="s">
        <v>106</v>
      </c>
      <c r="E81" s="66"/>
      <c r="F81" s="68">
        <v>28270</v>
      </c>
      <c r="G81" s="68">
        <v>28270</v>
      </c>
      <c r="H81" s="66"/>
      <c r="I81" s="47">
        <v>28270</v>
      </c>
    </row>
    <row r="82" spans="1:9" ht="15" x14ac:dyDescent="0.25">
      <c r="A82" s="108"/>
      <c r="B82" s="108"/>
      <c r="C82" s="35">
        <v>53014</v>
      </c>
      <c r="D82" s="33" t="s">
        <v>174</v>
      </c>
      <c r="E82" s="66">
        <v>1350</v>
      </c>
      <c r="F82" s="68">
        <v>400</v>
      </c>
      <c r="G82" s="68">
        <v>1750</v>
      </c>
      <c r="H82" s="66"/>
      <c r="I82" s="47">
        <v>400</v>
      </c>
    </row>
    <row r="83" spans="1:9" ht="15.75" thickBot="1" x14ac:dyDescent="0.3">
      <c r="A83" s="108"/>
      <c r="B83" s="109"/>
      <c r="C83" s="49">
        <v>53018</v>
      </c>
      <c r="D83" s="50" t="s">
        <v>175</v>
      </c>
      <c r="E83" s="66">
        <v>0</v>
      </c>
      <c r="F83" s="68">
        <v>1550</v>
      </c>
      <c r="G83" s="68">
        <v>1550</v>
      </c>
      <c r="H83" s="66"/>
      <c r="I83" s="47">
        <v>1550</v>
      </c>
    </row>
    <row r="84" spans="1:9" ht="15.75" thickBot="1" x14ac:dyDescent="0.3">
      <c r="A84" s="108"/>
      <c r="B84" s="110" t="s">
        <v>176</v>
      </c>
      <c r="C84" s="111"/>
      <c r="D84" s="124"/>
      <c r="E84" s="113">
        <v>1350</v>
      </c>
      <c r="F84" s="113">
        <v>30220</v>
      </c>
      <c r="G84" s="113">
        <v>31570</v>
      </c>
      <c r="H84" s="115"/>
      <c r="I84" s="116">
        <v>30220</v>
      </c>
    </row>
    <row r="85" spans="1:9" ht="15" x14ac:dyDescent="0.25">
      <c r="A85" s="108"/>
      <c r="B85" s="107" t="s">
        <v>107</v>
      </c>
      <c r="C85" s="61">
        <v>56019</v>
      </c>
      <c r="D85" s="46" t="s">
        <v>39</v>
      </c>
      <c r="E85" s="66">
        <v>49850</v>
      </c>
      <c r="F85" s="68">
        <v>2000</v>
      </c>
      <c r="G85" s="68">
        <v>51850</v>
      </c>
      <c r="H85" s="66">
        <v>-1000</v>
      </c>
      <c r="I85" s="47">
        <v>1000</v>
      </c>
    </row>
    <row r="86" spans="1:9" ht="15" x14ac:dyDescent="0.25">
      <c r="A86" s="108"/>
      <c r="B86" s="108"/>
      <c r="C86" s="35">
        <v>56025</v>
      </c>
      <c r="D86" s="33" t="s">
        <v>42</v>
      </c>
      <c r="E86" s="66">
        <v>0</v>
      </c>
      <c r="F86" s="68">
        <v>500</v>
      </c>
      <c r="G86" s="68">
        <v>500</v>
      </c>
      <c r="H86" s="66"/>
      <c r="I86" s="47">
        <v>500</v>
      </c>
    </row>
    <row r="87" spans="1:9" ht="15.75" thickBot="1" x14ac:dyDescent="0.3">
      <c r="A87" s="108"/>
      <c r="B87" s="109"/>
      <c r="C87" s="49">
        <v>56026</v>
      </c>
      <c r="D87" s="50" t="s">
        <v>43</v>
      </c>
      <c r="E87" s="66">
        <v>0</v>
      </c>
      <c r="F87" s="68">
        <v>500</v>
      </c>
      <c r="G87" s="68">
        <v>500</v>
      </c>
      <c r="H87" s="66">
        <v>0</v>
      </c>
      <c r="I87" s="47">
        <v>500</v>
      </c>
    </row>
    <row r="88" spans="1:9" ht="15.75" thickBot="1" x14ac:dyDescent="0.3">
      <c r="A88" s="109"/>
      <c r="B88" s="110" t="s">
        <v>177</v>
      </c>
      <c r="C88" s="111"/>
      <c r="D88" s="112"/>
      <c r="E88" s="113">
        <v>49850</v>
      </c>
      <c r="F88" s="113">
        <v>3000</v>
      </c>
      <c r="G88" s="113">
        <v>52850</v>
      </c>
      <c r="H88" s="115">
        <v>-1000</v>
      </c>
      <c r="I88" s="116">
        <v>2000</v>
      </c>
    </row>
    <row r="89" spans="1:9" ht="15.75" thickBot="1" x14ac:dyDescent="0.3">
      <c r="A89" s="117" t="s">
        <v>108</v>
      </c>
      <c r="B89" s="118"/>
      <c r="C89" s="118"/>
      <c r="D89" s="119"/>
      <c r="E89" s="120">
        <v>58700</v>
      </c>
      <c r="F89" s="120">
        <v>79970</v>
      </c>
      <c r="G89" s="120">
        <v>138670</v>
      </c>
      <c r="H89" s="122">
        <v>-24000</v>
      </c>
      <c r="I89" s="123">
        <v>55970</v>
      </c>
    </row>
    <row r="90" spans="1:9" ht="15.75" thickBot="1" x14ac:dyDescent="0.3">
      <c r="A90" s="108" t="s">
        <v>71</v>
      </c>
      <c r="B90" s="109" t="s">
        <v>109</v>
      </c>
      <c r="C90" s="49">
        <v>75002</v>
      </c>
      <c r="D90" s="50" t="s">
        <v>178</v>
      </c>
      <c r="E90" s="66">
        <v>0</v>
      </c>
      <c r="F90" s="68">
        <v>160</v>
      </c>
      <c r="G90" s="68">
        <v>160</v>
      </c>
      <c r="H90" s="66"/>
      <c r="I90" s="47">
        <v>160</v>
      </c>
    </row>
    <row r="91" spans="1:9" ht="15.75" thickBot="1" x14ac:dyDescent="0.3">
      <c r="A91" s="109"/>
      <c r="B91" s="110" t="s">
        <v>179</v>
      </c>
      <c r="C91" s="111"/>
      <c r="D91" s="112"/>
      <c r="E91" s="113">
        <v>0</v>
      </c>
      <c r="F91" s="113">
        <v>160</v>
      </c>
      <c r="G91" s="113">
        <v>160</v>
      </c>
      <c r="H91" s="115"/>
      <c r="I91" s="116">
        <v>160</v>
      </c>
    </row>
    <row r="92" spans="1:9" ht="15.75" thickBot="1" x14ac:dyDescent="0.3">
      <c r="A92" s="117" t="s">
        <v>110</v>
      </c>
      <c r="B92" s="118"/>
      <c r="C92" s="118"/>
      <c r="D92" s="119"/>
      <c r="E92" s="120">
        <v>0</v>
      </c>
      <c r="F92" s="120">
        <v>160</v>
      </c>
      <c r="G92" s="120">
        <v>160</v>
      </c>
      <c r="H92" s="122"/>
      <c r="I92" s="123">
        <v>160</v>
      </c>
    </row>
    <row r="93" spans="1:9" ht="15.75" thickBot="1" x14ac:dyDescent="0.3">
      <c r="A93" s="108" t="s">
        <v>72</v>
      </c>
      <c r="B93" s="109" t="s">
        <v>111</v>
      </c>
      <c r="C93" s="49">
        <v>73004</v>
      </c>
      <c r="D93" s="50" t="s">
        <v>111</v>
      </c>
      <c r="E93" s="66">
        <v>0</v>
      </c>
      <c r="F93" s="68">
        <v>2000</v>
      </c>
      <c r="G93" s="68">
        <v>2000</v>
      </c>
      <c r="H93" s="66"/>
      <c r="I93" s="47">
        <v>2000</v>
      </c>
    </row>
    <row r="94" spans="1:9" ht="15.75" thickBot="1" x14ac:dyDescent="0.3">
      <c r="A94" s="109"/>
      <c r="B94" s="110" t="s">
        <v>180</v>
      </c>
      <c r="C94" s="111"/>
      <c r="D94" s="112"/>
      <c r="E94" s="113">
        <v>0</v>
      </c>
      <c r="F94" s="113">
        <v>2000</v>
      </c>
      <c r="G94" s="113">
        <v>2000</v>
      </c>
      <c r="H94" s="115"/>
      <c r="I94" s="116">
        <v>2000</v>
      </c>
    </row>
    <row r="95" spans="1:9" ht="15.75" thickBot="1" x14ac:dyDescent="0.3">
      <c r="A95" s="117" t="s">
        <v>112</v>
      </c>
      <c r="B95" s="118"/>
      <c r="C95" s="118"/>
      <c r="D95" s="119"/>
      <c r="E95" s="120">
        <v>0</v>
      </c>
      <c r="F95" s="120">
        <v>2000</v>
      </c>
      <c r="G95" s="120">
        <v>2000</v>
      </c>
      <c r="H95" s="122"/>
      <c r="I95" s="123">
        <v>2000</v>
      </c>
    </row>
    <row r="96" spans="1:9" ht="15" x14ac:dyDescent="0.25">
      <c r="A96" s="108" t="s">
        <v>73</v>
      </c>
      <c r="B96" s="108" t="s">
        <v>113</v>
      </c>
      <c r="C96" s="35">
        <v>95001</v>
      </c>
      <c r="D96" s="33" t="s">
        <v>181</v>
      </c>
      <c r="E96" s="66">
        <v>2806</v>
      </c>
      <c r="F96" s="68">
        <v>200</v>
      </c>
      <c r="G96" s="68">
        <v>3006</v>
      </c>
      <c r="H96" s="66"/>
      <c r="I96" s="47">
        <v>200</v>
      </c>
    </row>
    <row r="97" spans="1:9" ht="15" x14ac:dyDescent="0.25">
      <c r="A97" s="108"/>
      <c r="B97" s="108"/>
      <c r="C97" s="35" t="s">
        <v>182</v>
      </c>
      <c r="D97" s="33" t="s">
        <v>183</v>
      </c>
      <c r="E97" s="66"/>
      <c r="F97" s="68">
        <v>350</v>
      </c>
      <c r="G97" s="68">
        <v>350</v>
      </c>
      <c r="H97" s="66"/>
      <c r="I97" s="47">
        <v>350</v>
      </c>
    </row>
    <row r="98" spans="1:9" ht="15.75" thickBot="1" x14ac:dyDescent="0.3">
      <c r="A98" s="108"/>
      <c r="B98" s="109"/>
      <c r="C98" s="49" t="s">
        <v>184</v>
      </c>
      <c r="D98" s="50" t="s">
        <v>185</v>
      </c>
      <c r="E98" s="66"/>
      <c r="F98" s="68">
        <v>350</v>
      </c>
      <c r="G98" s="68">
        <v>350</v>
      </c>
      <c r="H98" s="66"/>
      <c r="I98" s="47">
        <v>350</v>
      </c>
    </row>
    <row r="99" spans="1:9" ht="15.75" thickBot="1" x14ac:dyDescent="0.3">
      <c r="A99" s="109"/>
      <c r="B99" s="110" t="s">
        <v>186</v>
      </c>
      <c r="C99" s="111"/>
      <c r="D99" s="112"/>
      <c r="E99" s="113">
        <v>2806</v>
      </c>
      <c r="F99" s="113">
        <v>900</v>
      </c>
      <c r="G99" s="113">
        <v>3706</v>
      </c>
      <c r="H99" s="115"/>
      <c r="I99" s="116">
        <v>900</v>
      </c>
    </row>
    <row r="100" spans="1:9" ht="15.75" thickBot="1" x14ac:dyDescent="0.3">
      <c r="A100" s="117" t="s">
        <v>114</v>
      </c>
      <c r="B100" s="118"/>
      <c r="C100" s="118"/>
      <c r="D100" s="119"/>
      <c r="E100" s="120">
        <v>2806</v>
      </c>
      <c r="F100" s="120">
        <v>900</v>
      </c>
      <c r="G100" s="120">
        <v>3706</v>
      </c>
      <c r="H100" s="122"/>
      <c r="I100" s="123">
        <v>900</v>
      </c>
    </row>
    <row r="101" spans="1:9" ht="15.75" thickBot="1" x14ac:dyDescent="0.3">
      <c r="A101" s="108" t="s">
        <v>74</v>
      </c>
      <c r="B101" s="109" t="s">
        <v>115</v>
      </c>
      <c r="C101" s="49">
        <v>13016</v>
      </c>
      <c r="D101" s="50" t="s">
        <v>115</v>
      </c>
      <c r="E101" s="66">
        <v>50</v>
      </c>
      <c r="F101" s="68">
        <v>100</v>
      </c>
      <c r="G101" s="68">
        <v>150</v>
      </c>
      <c r="H101" s="66"/>
      <c r="I101" s="47">
        <v>100</v>
      </c>
    </row>
    <row r="102" spans="1:9" ht="15.75" thickBot="1" x14ac:dyDescent="0.3">
      <c r="A102" s="108"/>
      <c r="B102" s="110" t="s">
        <v>187</v>
      </c>
      <c r="C102" s="111"/>
      <c r="D102" s="124"/>
      <c r="E102" s="113">
        <v>50</v>
      </c>
      <c r="F102" s="113">
        <v>100</v>
      </c>
      <c r="G102" s="113">
        <v>150</v>
      </c>
      <c r="H102" s="115"/>
      <c r="I102" s="116">
        <v>100</v>
      </c>
    </row>
    <row r="103" spans="1:9" ht="15" x14ac:dyDescent="0.25">
      <c r="A103" s="108"/>
      <c r="B103" s="107" t="s">
        <v>116</v>
      </c>
      <c r="C103" s="61">
        <v>13018</v>
      </c>
      <c r="D103" s="46" t="s">
        <v>35</v>
      </c>
      <c r="E103" s="66">
        <v>0</v>
      </c>
      <c r="F103" s="68">
        <v>1185</v>
      </c>
      <c r="G103" s="68">
        <v>1185</v>
      </c>
      <c r="H103" s="66">
        <v>-1050</v>
      </c>
      <c r="I103" s="47">
        <v>135</v>
      </c>
    </row>
    <row r="104" spans="1:9" ht="15.75" thickBot="1" x14ac:dyDescent="0.3">
      <c r="A104" s="108"/>
      <c r="B104" s="109"/>
      <c r="C104" s="49">
        <v>13020</v>
      </c>
      <c r="D104" s="50" t="s">
        <v>36</v>
      </c>
      <c r="E104" s="66">
        <v>0</v>
      </c>
      <c r="F104" s="68">
        <v>297</v>
      </c>
      <c r="G104" s="68">
        <v>297</v>
      </c>
      <c r="H104" s="66">
        <v>-113</v>
      </c>
      <c r="I104" s="47">
        <v>184</v>
      </c>
    </row>
    <row r="105" spans="1:9" ht="15.75" thickBot="1" x14ac:dyDescent="0.3">
      <c r="A105" s="109"/>
      <c r="B105" s="110" t="s">
        <v>188</v>
      </c>
      <c r="C105" s="111"/>
      <c r="D105" s="112"/>
      <c r="E105" s="113">
        <v>0</v>
      </c>
      <c r="F105" s="113">
        <v>1482</v>
      </c>
      <c r="G105" s="113">
        <v>1482</v>
      </c>
      <c r="H105" s="115">
        <v>-1163</v>
      </c>
      <c r="I105" s="116">
        <v>319</v>
      </c>
    </row>
    <row r="106" spans="1:9" ht="15.75" thickBot="1" x14ac:dyDescent="0.3">
      <c r="A106" s="117" t="s">
        <v>117</v>
      </c>
      <c r="B106" s="118"/>
      <c r="C106" s="118"/>
      <c r="D106" s="119"/>
      <c r="E106" s="120">
        <v>50</v>
      </c>
      <c r="F106" s="120">
        <v>1582</v>
      </c>
      <c r="G106" s="120">
        <v>1632</v>
      </c>
      <c r="H106" s="122">
        <v>-1163</v>
      </c>
      <c r="I106" s="123">
        <v>419</v>
      </c>
    </row>
    <row r="107" spans="1:9" ht="15.75" thickBot="1" x14ac:dyDescent="0.3">
      <c r="A107" s="108" t="s">
        <v>75</v>
      </c>
      <c r="B107" s="109" t="s">
        <v>118</v>
      </c>
      <c r="C107" s="49">
        <v>91005</v>
      </c>
      <c r="D107" s="50" t="s">
        <v>118</v>
      </c>
      <c r="E107" s="66">
        <v>0</v>
      </c>
      <c r="F107" s="68">
        <v>300</v>
      </c>
      <c r="G107" s="68">
        <v>300</v>
      </c>
      <c r="H107" s="66"/>
      <c r="I107" s="47">
        <v>300</v>
      </c>
    </row>
    <row r="108" spans="1:9" ht="15.75" thickBot="1" x14ac:dyDescent="0.3">
      <c r="A108" s="109"/>
      <c r="B108" s="110" t="s">
        <v>189</v>
      </c>
      <c r="C108" s="111"/>
      <c r="D108" s="112"/>
      <c r="E108" s="113">
        <v>0</v>
      </c>
      <c r="F108" s="113">
        <v>300</v>
      </c>
      <c r="G108" s="113">
        <v>300</v>
      </c>
      <c r="H108" s="115"/>
      <c r="I108" s="116">
        <v>300</v>
      </c>
    </row>
    <row r="109" spans="1:9" ht="15.75" thickBot="1" x14ac:dyDescent="0.3">
      <c r="A109" s="117" t="s">
        <v>119</v>
      </c>
      <c r="B109" s="118"/>
      <c r="C109" s="118"/>
      <c r="D109" s="119"/>
      <c r="E109" s="120">
        <v>0</v>
      </c>
      <c r="F109" s="120">
        <v>300</v>
      </c>
      <c r="G109" s="120">
        <v>300</v>
      </c>
      <c r="H109" s="122"/>
      <c r="I109" s="123">
        <v>300</v>
      </c>
    </row>
    <row r="110" spans="1:9" ht="15" x14ac:dyDescent="0.25">
      <c r="A110" s="108" t="s">
        <v>76</v>
      </c>
      <c r="B110" s="108" t="s">
        <v>120</v>
      </c>
      <c r="C110" s="35">
        <v>45008</v>
      </c>
      <c r="D110" s="33" t="s">
        <v>190</v>
      </c>
      <c r="E110" s="66">
        <v>1175</v>
      </c>
      <c r="F110" s="68">
        <v>400</v>
      </c>
      <c r="G110" s="68">
        <v>1575</v>
      </c>
      <c r="H110" s="66"/>
      <c r="I110" s="47">
        <v>400</v>
      </c>
    </row>
    <row r="111" spans="1:9" ht="15" x14ac:dyDescent="0.25">
      <c r="A111" s="108"/>
      <c r="B111" s="108"/>
      <c r="C111" s="35">
        <v>45009</v>
      </c>
      <c r="D111" s="33" t="s">
        <v>191</v>
      </c>
      <c r="E111" s="66">
        <v>0</v>
      </c>
      <c r="F111" s="68">
        <v>200</v>
      </c>
      <c r="G111" s="68">
        <v>200</v>
      </c>
      <c r="H111" s="66"/>
      <c r="I111" s="47">
        <v>200</v>
      </c>
    </row>
    <row r="112" spans="1:9" ht="15" x14ac:dyDescent="0.25">
      <c r="A112" s="108"/>
      <c r="B112" s="108"/>
      <c r="C112" s="35">
        <v>45010</v>
      </c>
      <c r="D112" s="33" t="s">
        <v>192</v>
      </c>
      <c r="E112" s="66">
        <v>0</v>
      </c>
      <c r="F112" s="68">
        <v>1200</v>
      </c>
      <c r="G112" s="68">
        <v>1200</v>
      </c>
      <c r="H112" s="66"/>
      <c r="I112" s="47">
        <v>1200</v>
      </c>
    </row>
    <row r="113" spans="1:9" ht="15.75" thickBot="1" x14ac:dyDescent="0.3">
      <c r="A113" s="108"/>
      <c r="B113" s="109"/>
      <c r="C113" s="49">
        <v>45011</v>
      </c>
      <c r="D113" s="50" t="s">
        <v>193</v>
      </c>
      <c r="E113" s="66">
        <v>0</v>
      </c>
      <c r="F113" s="68">
        <v>100</v>
      </c>
      <c r="G113" s="68">
        <v>100</v>
      </c>
      <c r="H113" s="66"/>
      <c r="I113" s="47">
        <v>100</v>
      </c>
    </row>
    <row r="114" spans="1:9" ht="15.75" thickBot="1" x14ac:dyDescent="0.3">
      <c r="A114" s="108"/>
      <c r="B114" s="110" t="s">
        <v>194</v>
      </c>
      <c r="C114" s="111"/>
      <c r="D114" s="124"/>
      <c r="E114" s="113">
        <v>1175</v>
      </c>
      <c r="F114" s="113">
        <v>1900</v>
      </c>
      <c r="G114" s="113">
        <v>3075</v>
      </c>
      <c r="H114" s="115"/>
      <c r="I114" s="116">
        <v>1900</v>
      </c>
    </row>
    <row r="115" spans="1:9" ht="15" x14ac:dyDescent="0.25">
      <c r="A115" s="108"/>
      <c r="B115" s="107" t="s">
        <v>121</v>
      </c>
      <c r="C115" s="61">
        <v>22004</v>
      </c>
      <c r="D115" s="46" t="s">
        <v>202</v>
      </c>
      <c r="E115" s="66">
        <v>0</v>
      </c>
      <c r="F115" s="68">
        <v>1300</v>
      </c>
      <c r="G115" s="68">
        <v>1300</v>
      </c>
      <c r="H115" s="66"/>
      <c r="I115" s="47">
        <v>1300</v>
      </c>
    </row>
    <row r="116" spans="1:9" ht="15" x14ac:dyDescent="0.25">
      <c r="A116" s="108"/>
      <c r="B116" s="108"/>
      <c r="C116" s="35">
        <v>47012</v>
      </c>
      <c r="D116" s="33" t="s">
        <v>195</v>
      </c>
      <c r="E116" s="66">
        <v>333</v>
      </c>
      <c r="F116" s="68">
        <v>50</v>
      </c>
      <c r="G116" s="68">
        <v>383</v>
      </c>
      <c r="H116" s="66"/>
      <c r="I116" s="47">
        <v>50</v>
      </c>
    </row>
    <row r="117" spans="1:9" ht="15" x14ac:dyDescent="0.25">
      <c r="A117" s="108"/>
      <c r="B117" s="108"/>
      <c r="C117" s="35">
        <v>47013</v>
      </c>
      <c r="D117" s="33" t="s">
        <v>196</v>
      </c>
      <c r="E117" s="66">
        <v>100</v>
      </c>
      <c r="F117" s="68">
        <v>35</v>
      </c>
      <c r="G117" s="68">
        <v>135</v>
      </c>
      <c r="H117" s="66"/>
      <c r="I117" s="47">
        <v>35</v>
      </c>
    </row>
    <row r="118" spans="1:9" ht="15" x14ac:dyDescent="0.25">
      <c r="A118" s="108"/>
      <c r="B118" s="108"/>
      <c r="C118" s="35">
        <v>47014</v>
      </c>
      <c r="D118" s="33" t="s">
        <v>197</v>
      </c>
      <c r="E118" s="66">
        <v>0</v>
      </c>
      <c r="F118" s="68">
        <v>100</v>
      </c>
      <c r="G118" s="68">
        <v>100</v>
      </c>
      <c r="H118" s="66"/>
      <c r="I118" s="47">
        <v>100</v>
      </c>
    </row>
    <row r="119" spans="1:9" ht="15" x14ac:dyDescent="0.25">
      <c r="A119" s="108"/>
      <c r="B119" s="108"/>
      <c r="C119" s="35">
        <v>47015</v>
      </c>
      <c r="D119" s="33" t="s">
        <v>198</v>
      </c>
      <c r="E119" s="66">
        <v>480</v>
      </c>
      <c r="F119" s="68">
        <v>200</v>
      </c>
      <c r="G119" s="68">
        <v>680</v>
      </c>
      <c r="H119" s="66">
        <v>-80</v>
      </c>
      <c r="I119" s="47">
        <v>120</v>
      </c>
    </row>
    <row r="120" spans="1:9" ht="15" x14ac:dyDescent="0.25">
      <c r="A120" s="108"/>
      <c r="B120" s="108"/>
      <c r="C120" s="35">
        <v>47017</v>
      </c>
      <c r="D120" s="33" t="s">
        <v>199</v>
      </c>
      <c r="E120" s="66"/>
      <c r="F120" s="68">
        <v>1500</v>
      </c>
      <c r="G120" s="68">
        <v>1500</v>
      </c>
      <c r="H120" s="66"/>
      <c r="I120" s="47">
        <v>1500</v>
      </c>
    </row>
    <row r="121" spans="1:9" ht="15" x14ac:dyDescent="0.25">
      <c r="A121" s="108"/>
      <c r="B121" s="108"/>
      <c r="C121" s="35">
        <v>47018</v>
      </c>
      <c r="D121" s="33" t="s">
        <v>200</v>
      </c>
      <c r="E121" s="66"/>
      <c r="F121" s="68">
        <v>300</v>
      </c>
      <c r="G121" s="68">
        <v>300</v>
      </c>
      <c r="H121" s="66"/>
      <c r="I121" s="47">
        <v>300</v>
      </c>
    </row>
    <row r="122" spans="1:9" ht="15.75" thickBot="1" x14ac:dyDescent="0.3">
      <c r="A122" s="108"/>
      <c r="B122" s="109"/>
      <c r="C122" s="49">
        <v>47019</v>
      </c>
      <c r="D122" s="50" t="s">
        <v>201</v>
      </c>
      <c r="E122" s="66">
        <v>0</v>
      </c>
      <c r="F122" s="68">
        <v>1900</v>
      </c>
      <c r="G122" s="68">
        <v>1900</v>
      </c>
      <c r="H122" s="66"/>
      <c r="I122" s="47">
        <v>1900</v>
      </c>
    </row>
    <row r="123" spans="1:9" ht="15.75" thickBot="1" x14ac:dyDescent="0.3">
      <c r="A123" s="108"/>
      <c r="B123" s="110" t="s">
        <v>203</v>
      </c>
      <c r="C123" s="111"/>
      <c r="D123" s="124"/>
      <c r="E123" s="113">
        <v>913</v>
      </c>
      <c r="F123" s="113">
        <v>5385</v>
      </c>
      <c r="G123" s="113">
        <v>6298</v>
      </c>
      <c r="H123" s="115">
        <v>-80</v>
      </c>
      <c r="I123" s="116">
        <v>5305</v>
      </c>
    </row>
    <row r="124" spans="1:9" ht="15.75" thickBot="1" x14ac:dyDescent="0.3">
      <c r="A124" s="108"/>
      <c r="B124" s="125" t="s">
        <v>89</v>
      </c>
      <c r="C124" s="84">
        <v>48008</v>
      </c>
      <c r="D124" s="34" t="s">
        <v>204</v>
      </c>
      <c r="E124" s="66">
        <v>0</v>
      </c>
      <c r="F124" s="68">
        <v>400</v>
      </c>
      <c r="G124" s="68">
        <v>400</v>
      </c>
      <c r="H124" s="66">
        <v>0</v>
      </c>
      <c r="I124" s="47">
        <v>400</v>
      </c>
    </row>
    <row r="125" spans="1:9" ht="15.75" thickBot="1" x14ac:dyDescent="0.3">
      <c r="A125" s="109"/>
      <c r="B125" s="110" t="s">
        <v>145</v>
      </c>
      <c r="C125" s="111"/>
      <c r="D125" s="112"/>
      <c r="E125" s="113">
        <v>0</v>
      </c>
      <c r="F125" s="113">
        <v>400</v>
      </c>
      <c r="G125" s="113">
        <v>400</v>
      </c>
      <c r="H125" s="115">
        <v>0</v>
      </c>
      <c r="I125" s="116">
        <v>400</v>
      </c>
    </row>
    <row r="126" spans="1:9" ht="15.75" thickBot="1" x14ac:dyDescent="0.3">
      <c r="A126" s="117" t="s">
        <v>122</v>
      </c>
      <c r="B126" s="118"/>
      <c r="C126" s="118"/>
      <c r="D126" s="119"/>
      <c r="E126" s="120">
        <v>2088</v>
      </c>
      <c r="F126" s="120">
        <v>7685</v>
      </c>
      <c r="G126" s="120">
        <v>9773</v>
      </c>
      <c r="H126" s="122">
        <v>-80</v>
      </c>
      <c r="I126" s="123">
        <v>7605</v>
      </c>
    </row>
    <row r="127" spans="1:9" ht="15.75" thickBot="1" x14ac:dyDescent="0.3">
      <c r="A127" s="108" t="s">
        <v>77</v>
      </c>
      <c r="B127" s="109" t="s">
        <v>123</v>
      </c>
      <c r="C127" s="49">
        <v>84004</v>
      </c>
      <c r="D127" s="50" t="s">
        <v>205</v>
      </c>
      <c r="E127" s="66">
        <v>0</v>
      </c>
      <c r="F127" s="68">
        <v>20</v>
      </c>
      <c r="G127" s="68">
        <v>20</v>
      </c>
      <c r="H127" s="66"/>
      <c r="I127" s="47">
        <v>20</v>
      </c>
    </row>
    <row r="128" spans="1:9" ht="15.75" thickBot="1" x14ac:dyDescent="0.3">
      <c r="A128" s="108"/>
      <c r="B128" s="110" t="s">
        <v>206</v>
      </c>
      <c r="C128" s="111"/>
      <c r="D128" s="124"/>
      <c r="E128" s="113">
        <v>0</v>
      </c>
      <c r="F128" s="113">
        <v>20</v>
      </c>
      <c r="G128" s="113">
        <v>20</v>
      </c>
      <c r="H128" s="115"/>
      <c r="I128" s="116">
        <v>20</v>
      </c>
    </row>
    <row r="129" spans="1:9" ht="15.75" thickBot="1" x14ac:dyDescent="0.3">
      <c r="A129" s="108"/>
      <c r="B129" s="125" t="s">
        <v>124</v>
      </c>
      <c r="C129" s="84">
        <v>81008</v>
      </c>
      <c r="D129" s="34" t="s">
        <v>207</v>
      </c>
      <c r="E129" s="66">
        <v>0</v>
      </c>
      <c r="F129" s="68">
        <v>300</v>
      </c>
      <c r="G129" s="68">
        <v>300</v>
      </c>
      <c r="H129" s="66"/>
      <c r="I129" s="47">
        <v>300</v>
      </c>
    </row>
    <row r="130" spans="1:9" ht="15.75" thickBot="1" x14ac:dyDescent="0.3">
      <c r="A130" s="108"/>
      <c r="B130" s="110" t="s">
        <v>208</v>
      </c>
      <c r="C130" s="111"/>
      <c r="D130" s="124"/>
      <c r="E130" s="113">
        <v>0</v>
      </c>
      <c r="F130" s="113">
        <v>300</v>
      </c>
      <c r="G130" s="113">
        <v>300</v>
      </c>
      <c r="H130" s="115"/>
      <c r="I130" s="116">
        <v>300</v>
      </c>
    </row>
    <row r="131" spans="1:9" ht="15" x14ac:dyDescent="0.25">
      <c r="A131" s="108"/>
      <c r="B131" s="107" t="s">
        <v>125</v>
      </c>
      <c r="C131" s="61">
        <v>83019</v>
      </c>
      <c r="D131" s="46" t="s">
        <v>209</v>
      </c>
      <c r="E131" s="66">
        <v>5841</v>
      </c>
      <c r="F131" s="68">
        <v>1250</v>
      </c>
      <c r="G131" s="68">
        <v>7091</v>
      </c>
      <c r="H131" s="66">
        <v>-543</v>
      </c>
      <c r="I131" s="47">
        <v>707</v>
      </c>
    </row>
    <row r="132" spans="1:9" ht="15" x14ac:dyDescent="0.25">
      <c r="A132" s="108"/>
      <c r="B132" s="108"/>
      <c r="C132" s="35">
        <v>83022</v>
      </c>
      <c r="D132" s="33" t="s">
        <v>210</v>
      </c>
      <c r="E132" s="66">
        <v>0</v>
      </c>
      <c r="F132" s="68">
        <v>700</v>
      </c>
      <c r="G132" s="68">
        <v>700</v>
      </c>
      <c r="H132" s="66"/>
      <c r="I132" s="47">
        <v>700</v>
      </c>
    </row>
    <row r="133" spans="1:9" ht="15.75" thickBot="1" x14ac:dyDescent="0.3">
      <c r="A133" s="108"/>
      <c r="B133" s="109"/>
      <c r="C133" s="49">
        <v>83023</v>
      </c>
      <c r="D133" s="50" t="s">
        <v>211</v>
      </c>
      <c r="E133" s="66">
        <v>0</v>
      </c>
      <c r="F133" s="68">
        <v>600</v>
      </c>
      <c r="G133" s="68">
        <v>600</v>
      </c>
      <c r="H133" s="66"/>
      <c r="I133" s="47">
        <v>600</v>
      </c>
    </row>
    <row r="134" spans="1:9" ht="15.75" thickBot="1" x14ac:dyDescent="0.3">
      <c r="A134" s="109"/>
      <c r="B134" s="110" t="s">
        <v>212</v>
      </c>
      <c r="C134" s="111"/>
      <c r="D134" s="112"/>
      <c r="E134" s="113">
        <v>5841</v>
      </c>
      <c r="F134" s="113">
        <v>2550</v>
      </c>
      <c r="G134" s="113">
        <v>8391</v>
      </c>
      <c r="H134" s="115">
        <v>-543</v>
      </c>
      <c r="I134" s="116">
        <v>2007</v>
      </c>
    </row>
    <row r="135" spans="1:9" ht="15.75" thickBot="1" x14ac:dyDescent="0.3">
      <c r="A135" s="117" t="s">
        <v>126</v>
      </c>
      <c r="B135" s="118"/>
      <c r="C135" s="118"/>
      <c r="D135" s="119"/>
      <c r="E135" s="120">
        <v>5841</v>
      </c>
      <c r="F135" s="120">
        <v>2870</v>
      </c>
      <c r="G135" s="120">
        <v>8711</v>
      </c>
      <c r="H135" s="122">
        <v>-543</v>
      </c>
      <c r="I135" s="123">
        <v>2327</v>
      </c>
    </row>
    <row r="136" spans="1:9" ht="15.75" thickBot="1" x14ac:dyDescent="0.3">
      <c r="A136" s="127" t="s">
        <v>78</v>
      </c>
      <c r="B136" s="128"/>
      <c r="C136" s="128"/>
      <c r="D136" s="129"/>
      <c r="E136" s="130">
        <v>662167</v>
      </c>
      <c r="F136" s="130">
        <v>127235</v>
      </c>
      <c r="G136" s="130">
        <v>789402</v>
      </c>
      <c r="H136" s="131">
        <v>-34299.9</v>
      </c>
      <c r="I136" s="132">
        <v>92535.1</v>
      </c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תקציב פיתוח 2020-22 תלת שנתי</dc:title>
  <dc:subject>תברים ותכנית פתוח 2020-2023</dc:subject>
  <dc:creator>שגיא רוכל</dc:creator>
  <cp:keywords/>
  <dc:description/>
  <cp:lastModifiedBy>ksuser</cp:lastModifiedBy>
  <dcterms:created xsi:type="dcterms:W3CDTF">2020-03-11T15:45:06Z</dcterms:created>
  <dcterms:modified xsi:type="dcterms:W3CDTF">2020-06-09T11:55:05Z</dcterms:modified>
</cp:coreProperties>
</file>