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xr:revisionPtr revIDLastSave="0" documentId="8_{1ADC1637-4475-42B1-BEF3-EE8BF74E021C}" xr6:coauthVersionLast="47" xr6:coauthVersionMax="47" xr10:uidLastSave="{00000000-0000-0000-0000-000000000000}"/>
  <bookViews>
    <workbookView xWindow="-108" yWindow="-108" windowWidth="23256" windowHeight="12576" xr2:uid="{CC46616B-00C0-4041-AC61-9AAF767FA784}"/>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 l="1"/>
  <c r="N50" i="1" s="1"/>
  <c r="R50" i="1" s="1"/>
  <c r="M47" i="1"/>
  <c r="N47" i="1" s="1"/>
  <c r="M46" i="1"/>
  <c r="N46" i="1" s="1"/>
  <c r="N45" i="1"/>
  <c r="R45" i="1" s="1"/>
  <c r="M45" i="1"/>
  <c r="N42" i="1"/>
  <c r="M42" i="1"/>
  <c r="M41" i="1"/>
  <c r="N41" i="1" s="1"/>
  <c r="M40" i="1"/>
  <c r="N40" i="1" s="1"/>
  <c r="R40" i="1" s="1"/>
  <c r="M37" i="1"/>
  <c r="N37" i="1" s="1"/>
  <c r="M36" i="1"/>
  <c r="N36" i="1" s="1"/>
  <c r="N35" i="1"/>
  <c r="R35" i="1" s="1"/>
  <c r="M35" i="1"/>
  <c r="M32" i="1"/>
  <c r="N32" i="1" s="1"/>
  <c r="N31" i="1"/>
  <c r="M31" i="1"/>
  <c r="M30" i="1"/>
  <c r="N30" i="1" s="1"/>
  <c r="R30" i="1" s="1"/>
  <c r="M27" i="1"/>
  <c r="N27" i="1" s="1"/>
  <c r="M26" i="1"/>
  <c r="N26" i="1" s="1"/>
  <c r="M25" i="1"/>
  <c r="N25" i="1" s="1"/>
  <c r="R25" i="1" s="1"/>
  <c r="N22" i="1"/>
  <c r="M22" i="1"/>
  <c r="N21" i="1"/>
  <c r="M21" i="1"/>
  <c r="M20" i="1"/>
  <c r="N20" i="1" s="1"/>
  <c r="R20" i="1" s="1"/>
  <c r="M17" i="1"/>
  <c r="N17" i="1" s="1"/>
  <c r="M16" i="1"/>
  <c r="N16" i="1" s="1"/>
  <c r="M15" i="1"/>
  <c r="N15" i="1" s="1"/>
  <c r="N14" i="1"/>
  <c r="R14" i="1" s="1"/>
  <c r="M14" i="1"/>
  <c r="M11" i="1"/>
  <c r="N11" i="1" s="1"/>
  <c r="R11" i="1" s="1"/>
  <c r="N8" i="1"/>
  <c r="R8" i="1" s="1"/>
  <c r="M8" i="1"/>
</calcChain>
</file>

<file path=xl/sharedStrings.xml><?xml version="1.0" encoding="utf-8"?>
<sst xmlns="http://schemas.openxmlformats.org/spreadsheetml/2006/main" count="191" uniqueCount="83">
  <si>
    <t>פרוטוקול  ועדת התקשרויות מס' 2023-42.1  הנדסה תאריך:  6.9.23</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</si>
  <si>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</si>
  <si>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</si>
  <si>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</si>
  <si>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</si>
  <si>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</si>
  <si>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</si>
  <si>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</si>
  <si>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</si>
  <si>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</si>
  <si>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</si>
  <si>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</si>
  <si>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</si>
  <si>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</si>
  <si>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</si>
  <si>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</si>
  <si>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</si>
  <si>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</si>
  <si>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</si>
  <si>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</si>
  <si>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</si>
  <si>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</si>
  <si>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</si>
  <si>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</si>
  <si>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החלטה מס'- 2023-42.1-01</t>
  </si>
  <si>
    <t>המשך תכנון פארק 80</t>
  </si>
  <si>
    <t>מיכל שרייבר גלבנדורף - אדריכלית העיר</t>
  </si>
  <si>
    <t>אדריכל נוף</t>
  </si>
  <si>
    <t>הנדסה</t>
  </si>
  <si>
    <t>צור וולף אדריכלי נוף</t>
  </si>
  <si>
    <t>כן</t>
  </si>
  <si>
    <t>סכום לפרויקט</t>
  </si>
  <si>
    <t>אושרה ההצעה לפי סעיף 3.20 לנוהל התקשרויות</t>
  </si>
  <si>
    <t xml:space="preserve">אושר פה אחד 
</t>
  </si>
  <si>
    <t xml:space="preserve"> </t>
  </si>
  <si>
    <t>מדובר במציע יחיד שתכנן את הפארק במקור. המשך פיתוח לפארק שכונה 80 תלוי בהכנת תכנית עדכון לתכנון הכולל לפארק. המשך לחוזה זה יידרש עבור המתכנן  
חוזה תכנון מפורט אשר יהיה שכר טרחה בהתאם לתכנון מפורט שיחושב לפי  תעריף א.א.א.י. מתכנן א קבוצה 2 עם 20% הנחה - השכר יחושב עבור כל קטע שיצא לביצוע באופן פרטני לאחר אישור התכנון כולל המובא לועדה זו .</t>
  </si>
  <si>
    <t>החלטה מס'- 2023-42.1-02</t>
  </si>
  <si>
    <t>יעוץ בנושא בטיחות אש של מוסדות חינוך ומבני ציבור של העירייה</t>
  </si>
  <si>
    <t>מיכאל זלדין - מנהל אגף מבני ציבור וסגן מהנדסת העיר</t>
  </si>
  <si>
    <t xml:space="preserve">הזמנות מעת לעת </t>
  </si>
  <si>
    <t>יעוץ בטיחות אש</t>
  </si>
  <si>
    <t>סייפטי גיא הנדסת בטיחות בע"מ</t>
  </si>
  <si>
    <t>סכום חודשי</t>
  </si>
  <si>
    <t xml:space="preserve">אושר פה אחד
</t>
  </si>
  <si>
    <t>ייעוץ בנושא בטיחות אש של מוסדות חינוך ומבני ציבור של העירייה כולל עבודה מול רשות הכבאות וההצלה כמפורט בהצעת המחיר. מציע אחד - היועץ רוני מוסלי בעל ניסיון של שנים רבות בעבודתו הקודמת בשרותי הכבאות וההצלה
 ובשנים האחרונות כיועץ חיצוני מול שרותי הכבאות וההצלה. ההתקשרות עם היועץ תהיה עם חוזה מסגרת לתקופה של שנה בהתאם להזמנות מעת לעת. מציע יחיד בשל יחודיות העבודה</t>
  </si>
  <si>
    <t>החלטה מס'- 2023-42.1-3</t>
  </si>
  <si>
    <t>תכנון תנועה ורמזור אהרונוביץ סוקולוה</t>
  </si>
  <si>
    <t>נדיה בוגון - ס. מנהל אף תשתיות</t>
  </si>
  <si>
    <t>יעוץ תנועה</t>
  </si>
  <si>
    <t>אמאב</t>
  </si>
  <si>
    <t>אושרה ההצעה עם הציון המשוקלל הגבוה ביותר</t>
  </si>
  <si>
    <t>אושר פה אחד</t>
  </si>
  <si>
    <t>אמי מתום</t>
  </si>
  <si>
    <t>רונן שכנר</t>
  </si>
  <si>
    <t>לוי שטרק</t>
  </si>
  <si>
    <t>תיקון טעות מפרוטוקול מספר 2023-22.1-02 - הסכום שאושר בפרוטוקול היה ללא תוספת מע"מ. פרויקט לעדכון זמני רמזור וגל ירוק הקיים כולל עדכון גאומטריה. בהמשך לבדיקה הצעות מחיר טרום הכנת חוזה התגלה טעות בשיוויון ההצעות מחיר. ליועץ הנבחר בדיון בוועדה לא נכללו כל העבודות הנדרשות. לאחר פניה נוספת ליועצים אחרים ובחינה הצעות מחירמומלץ לאישור  הצעה זולה יותר בין המגישים.</t>
  </si>
  <si>
    <t>החלטה מס'- 2023-42.1-4</t>
  </si>
  <si>
    <t xml:space="preserve">תכנון בטיחות בכיכרות תנועה אהרונוביץ' - סוקולוב במימון משרד התחבורה </t>
  </si>
  <si>
    <t>ניהול פרויקטים</t>
  </si>
  <si>
    <t>חריש ב.ז. הנדסה וניהול פרויקטים בע''מ</t>
  </si>
  <si>
    <t>אחוז מהיקף הפרויקט</t>
  </si>
  <si>
    <t>א'. שטרן ניהול פרויקטים הנדסיים בע''מ</t>
  </si>
  <si>
    <t>זמיר גת הנדסה וניהול בע''מ</t>
  </si>
  <si>
    <t xml:space="preserve">לצורך ניהול מצוות מתכננים של הפרויקט נדרש מנהל פרויקט עבור פרויקט הנדון במימון משרד התחבורה. בקשות להצעות מחיר נשלחו ל- 4 חברות, חברה א. גולן מהנדסים (2009) בע"מ הגישה סירוב. </t>
  </si>
  <si>
    <t>החלטה מס'- 2023-42.1-5</t>
  </si>
  <si>
    <t>תכנון צומת חדש לרמזור מוביל - הפועל במימון משרד התחבורה</t>
  </si>
  <si>
    <t>החלטה מס'- 2023-42.1-6</t>
  </si>
  <si>
    <t>תכנון חיבור רחוב עתיד ידע - כביש 40 לצורך הקהלת זרימת תנועה מרחוב עתיר ידע</t>
  </si>
  <si>
    <t xml:space="preserve">לצורך ניהול מצוות מתכננים של הפרויקט נדרש מנהל פרויקט עבור פרויקט הנדון. בקשות להצעות מחיר נשלחו ל- 4 חברות, חברה א. גולן מהנדסים (2009) בע"מ הגישה סירוב. </t>
  </si>
  <si>
    <t>החלטה מס'- 2023-42.1-7</t>
  </si>
  <si>
    <t xml:space="preserve">תכנון בטיחות צמתים מרומזרים והתאמה בינם בקטע טשרניחובסקי - סנה במימון משרד התחבורה </t>
  </si>
  <si>
    <t>החלטה מס'- 2023-42.1-8</t>
  </si>
  <si>
    <t>תכנון בטיחות צמתים בקטע טשרניחובסקי - דב הוז במימון משרד התחבורה</t>
  </si>
  <si>
    <t>החלטה מס'- 2023-42.1-9</t>
  </si>
  <si>
    <t>תכנון בטיחות בכיכרות תנועה בן יהודה - המוביל במימון משרד התחבורה</t>
  </si>
  <si>
    <t>החלטה מס'- 2023-42.1-10</t>
  </si>
  <si>
    <t>ליווי משפטי למינהלת התחדשות עירונית</t>
  </si>
  <si>
    <t>איציק בן יצחק - מנהל המינהלת להתחדשות עירונית</t>
  </si>
  <si>
    <t>יעוץ משפטי</t>
  </si>
  <si>
    <t xml:space="preserve">שרקון בן עמי </t>
  </si>
  <si>
    <t>סכום שעתי</t>
  </si>
  <si>
    <t xml:space="preserve"> מדובר בפרויקט /עבודת המשך לעבודה שבוצעה בעבר ע"י יועץ מסוים והחלפתו בשלב זה לא תעמוד עם שמירת האינטרסים של העירייה. חוזה לתקופה של  3 שנים </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</si>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</sst>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6" formatCode="&quot;₪&quot;\ #,##0.00"/>
    <numFmt numFmtId="167" formatCode="0.0%"/>
  </numFmts>
  <fonts count="15"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name val="Arial"/>
      <family val="2"/>
      <scheme val="minor"/>
    </font>
    <font>
      <b/>
      <sz val="16"/>
      <name val="Arial"/>
      <family val="2"/>
    </font>
    <font>
      <b/>
      <sz val="10"/>
      <name val="Arial"/>
      <family val="2"/>
    </font>
    <font>
      <b/>
      <sz val="12"/>
      <name val="Arial"/>
      <family val="2"/>
    </font>
    <font>
      <sz val="10"/>
      <name val="Arial"/>
      <family val="2"/>
    </font>
    <font>
      <b/>
      <sz val="10"/>
      <name val="Arial"/>
      <family val="2"/>
      <scheme val="minor"/>
    </font>
    <font>
      <sz val="10"/>
      <name val="Arial"/>
      <family val="2"/>
      <scheme val="minor"/>
    </font>
    <font>
      <sz val="12"/>
      <name val="Arial"/>
      <family val="2"/>
      <scheme val="minor"/>
    </font>
    <font>
      <sz val="10"/>
      <name val="Arial"/>
      <family val="2"/>
      <charset val="177"/>
      <scheme val="minor"/>
    </font>
    <font>
      <sz val="9"/>
      <name val="Arial"/>
      <family val="2"/>
      <charset val="177"/>
      <scheme val="minor"/>
    </font>
    <font>
      <sz val="10"/>
      <color theme="1"/>
      <name val="Arial"/>
      <family val="2"/>
      <scheme val="minor"/>
    </font>
    <font>
      <b/>
      <sz val="1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rgb="FFFFFF99"/>
        <bgColor indexed="64"/>
      </patternFill>
    </fill>
    <fill>
      <patternFill patternType="solid">
        <fgColor theme="5"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84">
    <xf numFmtId="0" fontId="0" fillId="0" borderId="0" xfId="0"/>
    <xf numFmtId="0" fontId="3" fillId="0" borderId="1" xfId="0" applyFont="1" applyBorder="1" applyAlignment="1">
      <alignment horizontal="center" readingOrder="2"/>
    </xf>
    <xf numFmtId="0" fontId="4" fillId="3" borderId="1" xfId="0" applyFont="1" applyFill="1" applyBorder="1" applyAlignment="1">
      <alignment horizontal="center" vertical="center" readingOrder="2"/>
    </xf>
    <xf numFmtId="0" fontId="3" fillId="0" borderId="0" xfId="0" applyFont="1"/>
    <xf numFmtId="0" fontId="5" fillId="3"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49" fontId="6" fillId="4" borderId="2" xfId="0" applyNumberFormat="1" applyFont="1" applyFill="1" applyBorder="1" applyAlignment="1">
      <alignment horizontal="center" vertical="center" readingOrder="2"/>
    </xf>
    <xf numFmtId="49" fontId="6" fillId="4" borderId="3" xfId="0" applyNumberFormat="1" applyFont="1" applyFill="1" applyBorder="1" applyAlignment="1">
      <alignment horizontal="center" vertical="center" readingOrder="2"/>
    </xf>
    <xf numFmtId="49" fontId="6" fillId="4"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166" fontId="8" fillId="5" borderId="1" xfId="3" applyNumberFormat="1" applyFont="1" applyFill="1" applyBorder="1" applyAlignment="1">
      <alignment horizontal="center" vertical="center" wrapText="1" readingOrder="2"/>
    </xf>
    <xf numFmtId="166" fontId="9" fillId="5" borderId="1" xfId="3" applyNumberFormat="1" applyFont="1" applyFill="1" applyBorder="1" applyAlignment="1">
      <alignment horizontal="center" vertical="center" wrapText="1" readingOrder="2"/>
    </xf>
    <xf numFmtId="0" fontId="9" fillId="5" borderId="1" xfId="3" applyNumberFormat="1" applyFont="1" applyFill="1" applyBorder="1" applyAlignment="1">
      <alignment horizontal="center" vertical="center" wrapText="1" readingOrder="2"/>
    </xf>
    <xf numFmtId="1" fontId="9" fillId="5" borderId="1" xfId="3" applyNumberFormat="1" applyFont="1" applyFill="1" applyBorder="1" applyAlignment="1">
      <alignment horizontal="center" vertical="center" wrapText="1" readingOrder="2"/>
    </xf>
    <xf numFmtId="0" fontId="5" fillId="0" borderId="5" xfId="0" applyFont="1" applyBorder="1" applyAlignment="1">
      <alignment horizontal="center" vertical="center" wrapText="1" readingOrder="2"/>
    </xf>
    <xf numFmtId="0" fontId="10" fillId="0" borderId="5" xfId="0" applyFont="1" applyBorder="1" applyAlignment="1">
      <alignment horizontal="center" readingOrder="2"/>
    </xf>
    <xf numFmtId="166" fontId="6" fillId="6" borderId="5" xfId="0" applyNumberFormat="1" applyFont="1" applyFill="1" applyBorder="1" applyAlignment="1">
      <alignment horizontal="center" vertical="center" wrapText="1" readingOrder="2"/>
    </xf>
    <xf numFmtId="0" fontId="9" fillId="0" borderId="5" xfId="0" applyFont="1" applyBorder="1" applyAlignment="1">
      <alignment horizontal="center" vertical="center" wrapText="1" readingOrder="2"/>
    </xf>
    <xf numFmtId="0" fontId="3" fillId="0" borderId="5" xfId="0" applyFont="1" applyBorder="1" applyAlignment="1">
      <alignment horizontal="center"/>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49" fontId="6" fillId="7" borderId="2" xfId="0" applyNumberFormat="1" applyFont="1" applyFill="1" applyBorder="1" applyAlignment="1">
      <alignment horizontal="center" vertical="center" readingOrder="2"/>
    </xf>
    <xf numFmtId="49" fontId="6" fillId="7" borderId="3" xfId="0" applyNumberFormat="1" applyFont="1" applyFill="1" applyBorder="1" applyAlignment="1">
      <alignment horizontal="center" vertical="center" readingOrder="2"/>
    </xf>
    <xf numFmtId="49" fontId="6" fillId="7" borderId="4" xfId="0" applyNumberFormat="1" applyFont="1" applyFill="1" applyBorder="1" applyAlignment="1">
      <alignment horizontal="center" vertical="center" readingOrder="2"/>
    </xf>
    <xf numFmtId="0" fontId="3" fillId="7" borderId="0" xfId="0" applyFont="1" applyFill="1"/>
    <xf numFmtId="0" fontId="6" fillId="7" borderId="5" xfId="0" applyFont="1" applyFill="1" applyBorder="1" applyAlignment="1">
      <alignment horizontal="center" vertical="center" readingOrder="2"/>
    </xf>
    <xf numFmtId="0" fontId="7" fillId="7" borderId="5" xfId="0" applyFont="1" applyFill="1" applyBorder="1" applyAlignment="1">
      <alignment horizontal="center" vertical="center" wrapText="1" readingOrder="2"/>
    </xf>
    <xf numFmtId="0" fontId="7" fillId="7" borderId="5" xfId="1" applyNumberFormat="1" applyFont="1" applyFill="1" applyBorder="1" applyAlignment="1">
      <alignment horizontal="center" vertical="center" wrapText="1" readingOrder="2"/>
    </xf>
    <xf numFmtId="3" fontId="7" fillId="7" borderId="5" xfId="0" applyNumberFormat="1" applyFont="1" applyFill="1" applyBorder="1" applyAlignment="1">
      <alignment horizontal="center" vertical="center" wrapText="1" readingOrder="2"/>
    </xf>
    <xf numFmtId="0" fontId="7" fillId="5" borderId="1" xfId="0" applyFont="1" applyFill="1" applyBorder="1" applyAlignment="1">
      <alignment horizontal="center" vertical="center" wrapText="1" readingOrder="2"/>
    </xf>
    <xf numFmtId="166" fontId="7" fillId="5" borderId="1" xfId="0" applyNumberFormat="1" applyFont="1" applyFill="1" applyBorder="1" applyAlignment="1">
      <alignment horizontal="center" vertical="center" wrapText="1" readingOrder="2"/>
    </xf>
    <xf numFmtId="0" fontId="5" fillId="7" borderId="5" xfId="0" applyFont="1" applyFill="1" applyBorder="1" applyAlignment="1">
      <alignment horizontal="center" vertical="center" wrapText="1" readingOrder="2"/>
    </xf>
    <xf numFmtId="0" fontId="10" fillId="7" borderId="5" xfId="0" applyFont="1" applyFill="1" applyBorder="1" applyAlignment="1">
      <alignment horizontal="center" readingOrder="2"/>
    </xf>
    <xf numFmtId="0" fontId="9" fillId="7" borderId="5" xfId="0" applyFont="1" applyFill="1" applyBorder="1" applyAlignment="1">
      <alignment horizontal="center" vertical="center" wrapText="1" readingOrder="2"/>
    </xf>
    <xf numFmtId="0" fontId="3" fillId="7" borderId="5" xfId="0" applyFont="1" applyFill="1" applyBorder="1" applyAlignment="1">
      <alignment horizontal="center"/>
    </xf>
    <xf numFmtId="0" fontId="6" fillId="7" borderId="6" xfId="0" applyFont="1" applyFill="1" applyBorder="1" applyAlignment="1">
      <alignment horizontal="center" vertical="center" readingOrder="2"/>
    </xf>
    <xf numFmtId="0" fontId="5" fillId="7" borderId="2" xfId="0" applyFont="1" applyFill="1" applyBorder="1" applyAlignment="1">
      <alignment horizontal="right" vertical="center" wrapText="1" readingOrder="2"/>
    </xf>
    <xf numFmtId="0" fontId="5" fillId="7" borderId="3" xfId="0" applyFont="1" applyFill="1" applyBorder="1" applyAlignment="1">
      <alignment horizontal="right" vertical="center" wrapText="1" readingOrder="2"/>
    </xf>
    <xf numFmtId="0" fontId="5" fillId="7" borderId="4" xfId="0" applyFont="1" applyFill="1" applyBorder="1" applyAlignment="1">
      <alignment horizontal="right" vertical="center" wrapText="1" readingOrder="2"/>
    </xf>
    <xf numFmtId="0" fontId="3" fillId="7" borderId="1" xfId="0" applyFont="1" applyFill="1" applyBorder="1"/>
    <xf numFmtId="0" fontId="7" fillId="0" borderId="1" xfId="0" applyFont="1" applyBorder="1" applyAlignment="1">
      <alignment horizontal="center" vertical="center" wrapText="1" readingOrder="2"/>
    </xf>
    <xf numFmtId="0" fontId="7" fillId="0" borderId="1" xfId="1" applyNumberFormat="1" applyFont="1" applyFill="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0" fontId="8" fillId="5" borderId="1" xfId="3" applyNumberFormat="1" applyFont="1" applyFill="1" applyBorder="1" applyAlignment="1">
      <alignment horizontal="center" vertical="center" wrapText="1" readingOrder="2"/>
    </xf>
    <xf numFmtId="0" fontId="11" fillId="5" borderId="1" xfId="3" applyNumberFormat="1" applyFont="1" applyFill="1" applyBorder="1" applyAlignment="1">
      <alignment horizontal="center" vertical="center" wrapText="1" readingOrder="2"/>
    </xf>
    <xf numFmtId="166" fontId="11" fillId="5" borderId="1" xfId="3" applyNumberFormat="1" applyFont="1" applyFill="1" applyBorder="1" applyAlignment="1">
      <alignment horizontal="center" vertical="center" wrapText="1" readingOrder="2"/>
    </xf>
    <xf numFmtId="1" fontId="11" fillId="5" borderId="1" xfId="3" applyNumberFormat="1" applyFont="1" applyFill="1" applyBorder="1" applyAlignment="1">
      <alignment horizontal="center" vertical="center" wrapText="1" readingOrder="2"/>
    </xf>
    <xf numFmtId="166" fontId="12" fillId="5" borderId="1" xfId="3" applyNumberFormat="1"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0" fontId="10" fillId="0" borderId="1" xfId="0" applyFont="1" applyBorder="1" applyAlignment="1">
      <alignment horizontal="center" readingOrder="2"/>
    </xf>
    <xf numFmtId="166" fontId="6" fillId="6" borderId="5" xfId="0" applyNumberFormat="1" applyFont="1" applyFill="1" applyBorder="1" applyAlignment="1">
      <alignment horizontal="center" vertical="center" wrapText="1" readingOrder="2"/>
    </xf>
    <xf numFmtId="0" fontId="13" fillId="0" borderId="1" xfId="0" applyFont="1" applyBorder="1" applyAlignment="1">
      <alignment horizontal="center" vertical="center" wrapText="1" readingOrder="2"/>
    </xf>
    <xf numFmtId="0" fontId="0" fillId="0" borderId="1" xfId="0" applyBorder="1" applyAlignment="1">
      <alignment horizontal="center"/>
    </xf>
    <xf numFmtId="0" fontId="7" fillId="7" borderId="1" xfId="0" applyFont="1" applyFill="1" applyBorder="1" applyAlignment="1">
      <alignment horizontal="center" vertical="center" wrapText="1" readingOrder="2"/>
    </xf>
    <xf numFmtId="3" fontId="7" fillId="7" borderId="1" xfId="0" applyNumberFormat="1" applyFont="1" applyFill="1" applyBorder="1" applyAlignment="1">
      <alignment horizontal="center" vertical="center" wrapText="1" readingOrder="2"/>
    </xf>
    <xf numFmtId="166" fontId="11" fillId="7" borderId="1" xfId="3" applyNumberFormat="1" applyFont="1" applyFill="1" applyBorder="1" applyAlignment="1">
      <alignment horizontal="center" vertical="center" wrapText="1" readingOrder="2"/>
    </xf>
    <xf numFmtId="1" fontId="7" fillId="7" borderId="1" xfId="0" applyNumberFormat="1" applyFont="1" applyFill="1" applyBorder="1" applyAlignment="1">
      <alignment horizontal="center" vertical="center" wrapText="1" readingOrder="2"/>
    </xf>
    <xf numFmtId="166" fontId="12" fillId="7" borderId="1" xfId="3" applyNumberFormat="1" applyFont="1" applyFill="1" applyBorder="1" applyAlignment="1">
      <alignment horizontal="center" vertical="center" wrapText="1" readingOrder="2"/>
    </xf>
    <xf numFmtId="166" fontId="11" fillId="0" borderId="1" xfId="3" applyNumberFormat="1" applyFont="1" applyFill="1" applyBorder="1" applyAlignment="1">
      <alignment horizontal="center" vertical="center" wrapText="1" readingOrder="2"/>
    </xf>
    <xf numFmtId="166" fontId="6" fillId="6" borderId="7" xfId="0" applyNumberFormat="1" applyFont="1" applyFill="1" applyBorder="1" applyAlignment="1">
      <alignment horizontal="center" vertical="center" wrapText="1" readingOrder="2"/>
    </xf>
    <xf numFmtId="9" fontId="11" fillId="5" borderId="1" xfId="2" applyFont="1" applyFill="1" applyBorder="1" applyAlignment="1">
      <alignment horizontal="center" vertical="center" wrapText="1" readingOrder="2"/>
    </xf>
    <xf numFmtId="167" fontId="7" fillId="7" borderId="1" xfId="2" applyNumberFormat="1" applyFont="1" applyFill="1" applyBorder="1" applyAlignment="1">
      <alignment horizontal="center" vertical="center" wrapText="1" readingOrder="2"/>
    </xf>
    <xf numFmtId="9" fontId="7" fillId="7" borderId="1" xfId="2"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0" fontId="7" fillId="0" borderId="1" xfId="1" applyNumberFormat="1" applyFont="1" applyFill="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166" fontId="11" fillId="5" borderId="1" xfId="3" applyNumberFormat="1" applyFont="1" applyFill="1" applyBorder="1" applyAlignment="1">
      <alignment horizontal="right" vertical="center" wrapText="1" readingOrder="2"/>
    </xf>
    <xf numFmtId="0" fontId="10" fillId="0" borderId="1" xfId="0" applyFont="1" applyBorder="1" applyAlignment="1">
      <alignment horizontal="center" readingOrder="2"/>
    </xf>
    <xf numFmtId="0" fontId="13" fillId="0" borderId="1" xfId="0" applyFont="1" applyBorder="1" applyAlignment="1">
      <alignment horizontal="center" vertical="center" wrapText="1" readingOrder="2"/>
    </xf>
    <xf numFmtId="0" fontId="0" fillId="0" borderId="1" xfId="0" applyBorder="1" applyAlignment="1">
      <alignment horizontal="center"/>
    </xf>
    <xf numFmtId="0" fontId="6" fillId="0" borderId="0" xfId="0" applyFont="1" applyAlignment="1">
      <alignment horizontal="center" vertical="center" readingOrder="2"/>
    </xf>
    <xf numFmtId="0" fontId="7" fillId="0" borderId="0" xfId="0" applyFont="1" applyAlignment="1">
      <alignment horizontal="right" vertical="center" wrapText="1" readingOrder="2"/>
    </xf>
    <xf numFmtId="0" fontId="5" fillId="0" borderId="0" xfId="0" applyFont="1" applyAlignment="1">
      <alignment horizontal="right" vertical="center" wrapText="1" readingOrder="2"/>
    </xf>
    <xf numFmtId="0" fontId="14" fillId="0" borderId="0" xfId="0" applyFont="1"/>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6C84-E7EF-41F3-BEDE-50A039AF3C75}">
  <dimension ref="A1:T54"/>
  <sheetViews>
    <sheetView rightToLeft="1" tabSelected="1" workbookViewId="0">
      <selection activeCell="B1" sqref="B1:T1"/>
    </sheetView>
  </sheetViews>
  <sheetFormatPr defaultColWidth="8.69921875" defaultRowHeight="13.8" x14ac:dyDescent="0.25"/>
  <cols>
    <col min="1" max="1" width="4.09765625" style="3" customWidth="1"/>
    <col min="2" max="2" width="18.8984375" style="3" customWidth="1"/>
    <col min="3" max="3" width="13.59765625" style="3" customWidth="1"/>
    <col min="4" max="4" width="14.5" style="3" customWidth="1"/>
    <col min="5" max="5" width="14.69921875" style="3" customWidth="1"/>
    <col min="6" max="6" width="8.69921875" style="3"/>
    <col min="7" max="7" width="15.09765625" style="3" customWidth="1"/>
    <col min="8" max="8" width="8" style="3" customWidth="1"/>
    <col min="9" max="9" width="13.09765625" style="3" customWidth="1"/>
    <col min="10" max="10" width="14.5" style="3" customWidth="1"/>
    <col min="11" max="11" width="15.3984375" style="3" customWidth="1"/>
    <col min="12" max="12" width="13.09765625" style="3" customWidth="1"/>
    <col min="13" max="13" width="15.5" style="3" customWidth="1"/>
    <col min="14" max="14" width="13.19921875" style="3" customWidth="1"/>
    <col min="15" max="15" width="14.19921875" style="3" customWidth="1"/>
    <col min="16" max="16" width="11.69921875" style="3" customWidth="1"/>
    <col min="17" max="17" width="8.69921875" style="3"/>
    <col min="18" max="18" width="17.3984375" style="3" customWidth="1"/>
    <col min="19" max="19" width="11.19921875" style="3" customWidth="1"/>
    <col min="20" max="20" width="9.59765625" style="3" customWidth="1"/>
    <col min="21" max="16384" width="8.69921875" style="3"/>
  </cols>
  <sheetData>
    <row r="1" spans="1:20" ht="21" x14ac:dyDescent="0.25">
      <c r="A1" s="1"/>
      <c r="B1" s="2" t="s">
        <v>0</v>
      </c>
      <c r="C1" s="2"/>
      <c r="D1" s="2"/>
      <c r="E1" s="2"/>
      <c r="F1" s="2"/>
      <c r="G1" s="2"/>
      <c r="H1" s="2"/>
      <c r="I1" s="2"/>
      <c r="J1" s="2"/>
      <c r="K1" s="2"/>
      <c r="L1" s="2"/>
      <c r="M1" s="2"/>
      <c r="N1" s="2"/>
      <c r="O1" s="2"/>
      <c r="P1" s="2"/>
      <c r="Q1" s="2"/>
      <c r="R1" s="2"/>
      <c r="S1" s="2"/>
      <c r="T1" s="2"/>
    </row>
    <row r="2" spans="1:20" x14ac:dyDescent="0.25">
      <c r="A2" s="1"/>
      <c r="B2" s="4" t="s">
        <v>1</v>
      </c>
      <c r="C2" s="4"/>
      <c r="D2" s="4"/>
      <c r="E2" s="4"/>
      <c r="F2" s="4"/>
      <c r="G2" s="4"/>
      <c r="H2" s="4"/>
      <c r="I2" s="4"/>
      <c r="J2" s="4"/>
      <c r="K2" s="4"/>
      <c r="L2" s="4"/>
      <c r="M2" s="4"/>
      <c r="N2" s="4"/>
      <c r="O2" s="4"/>
      <c r="P2" s="4"/>
      <c r="Q2" s="4"/>
      <c r="R2" s="4"/>
      <c r="S2" s="4"/>
      <c r="T2" s="4"/>
    </row>
    <row r="3" spans="1:20" ht="15.6" x14ac:dyDescent="0.25">
      <c r="A3" s="1"/>
      <c r="B3" s="5" t="s">
        <v>2</v>
      </c>
      <c r="C3" s="5"/>
      <c r="D3" s="5"/>
      <c r="E3" s="5"/>
      <c r="F3" s="5"/>
      <c r="G3" s="5"/>
      <c r="H3" s="5"/>
      <c r="I3" s="5"/>
      <c r="J3" s="5"/>
      <c r="K3" s="5"/>
      <c r="L3" s="5"/>
      <c r="M3" s="5"/>
      <c r="N3" s="5"/>
      <c r="O3" s="5"/>
      <c r="P3" s="5"/>
      <c r="Q3" s="5"/>
      <c r="R3" s="5"/>
      <c r="S3" s="5"/>
      <c r="T3" s="5"/>
    </row>
    <row r="4" spans="1:20" x14ac:dyDescent="0.25">
      <c r="A4" s="1"/>
      <c r="B4" s="6" t="s">
        <v>3</v>
      </c>
      <c r="C4" s="6"/>
      <c r="D4" s="6"/>
      <c r="E4" s="6"/>
      <c r="F4" s="6"/>
      <c r="G4" s="6"/>
      <c r="H4" s="6"/>
      <c r="I4" s="6"/>
      <c r="J4" s="6"/>
      <c r="K4" s="6"/>
      <c r="L4" s="6"/>
      <c r="M4" s="6"/>
      <c r="N4" s="6"/>
      <c r="O4" s="6"/>
      <c r="P4" s="6"/>
      <c r="Q4" s="6"/>
      <c r="R4" s="6"/>
      <c r="S4" s="6"/>
      <c r="T4" s="6"/>
    </row>
    <row r="5" spans="1:20" x14ac:dyDescent="0.25">
      <c r="A5" s="1"/>
      <c r="B5" s="6" t="s">
        <v>4</v>
      </c>
      <c r="C5" s="6"/>
      <c r="D5" s="6"/>
      <c r="E5" s="6"/>
      <c r="F5" s="6"/>
      <c r="G5" s="6"/>
      <c r="H5" s="6"/>
      <c r="I5" s="6"/>
      <c r="J5" s="6"/>
      <c r="K5" s="6"/>
      <c r="L5" s="6"/>
      <c r="M5" s="6"/>
      <c r="N5" s="6"/>
      <c r="O5" s="6"/>
      <c r="P5" s="6"/>
      <c r="Q5" s="6"/>
      <c r="R5" s="6"/>
      <c r="S5" s="6"/>
      <c r="T5" s="6"/>
    </row>
    <row r="6" spans="1:20" ht="78" x14ac:dyDescent="0.25">
      <c r="A6" s="1"/>
      <c r="B6" s="7" t="s">
        <v>5</v>
      </c>
      <c r="C6" s="7" t="s">
        <v>6</v>
      </c>
      <c r="D6" s="7" t="s">
        <v>7</v>
      </c>
      <c r="E6" s="7" t="s">
        <v>8</v>
      </c>
      <c r="F6" s="7" t="s">
        <v>9</v>
      </c>
      <c r="G6" s="7" t="s">
        <v>10</v>
      </c>
      <c r="H6" s="7" t="s">
        <v>11</v>
      </c>
      <c r="I6" s="7" t="s">
        <v>12</v>
      </c>
      <c r="J6" s="7" t="s">
        <v>13</v>
      </c>
      <c r="K6" s="7" t="s">
        <v>14</v>
      </c>
      <c r="L6" s="8" t="s">
        <v>15</v>
      </c>
      <c r="M6" s="9" t="s">
        <v>16</v>
      </c>
      <c r="N6" s="10" t="s">
        <v>17</v>
      </c>
      <c r="O6" s="7" t="s">
        <v>18</v>
      </c>
      <c r="P6" s="7" t="s">
        <v>19</v>
      </c>
      <c r="Q6" s="7" t="s">
        <v>20</v>
      </c>
      <c r="R6" s="11" t="s">
        <v>21</v>
      </c>
      <c r="S6" s="11" t="s">
        <v>22</v>
      </c>
      <c r="T6" s="7" t="s">
        <v>23</v>
      </c>
    </row>
    <row r="7" spans="1:20" ht="15.6" x14ac:dyDescent="0.25">
      <c r="A7" s="12" t="s">
        <v>24</v>
      </c>
      <c r="B7" s="13"/>
      <c r="C7" s="13"/>
      <c r="D7" s="13"/>
      <c r="E7" s="13"/>
      <c r="F7" s="13"/>
      <c r="G7" s="13"/>
      <c r="H7" s="13"/>
      <c r="I7" s="13"/>
      <c r="J7" s="13"/>
      <c r="K7" s="13"/>
      <c r="L7" s="13"/>
      <c r="M7" s="13"/>
      <c r="N7" s="13"/>
      <c r="O7" s="13"/>
      <c r="P7" s="13"/>
      <c r="Q7" s="13"/>
      <c r="R7" s="13"/>
      <c r="S7" s="13"/>
      <c r="T7" s="14"/>
    </row>
    <row r="8" spans="1:20" ht="54.75" customHeight="1" x14ac:dyDescent="0.25">
      <c r="A8" s="15">
        <v>1</v>
      </c>
      <c r="B8" s="16" t="s">
        <v>25</v>
      </c>
      <c r="C8" s="16" t="s">
        <v>26</v>
      </c>
      <c r="D8" s="17">
        <v>44014</v>
      </c>
      <c r="E8" s="18" t="s">
        <v>27</v>
      </c>
      <c r="F8" s="18" t="s">
        <v>28</v>
      </c>
      <c r="G8" s="19" t="s">
        <v>29</v>
      </c>
      <c r="H8" s="20" t="s">
        <v>30</v>
      </c>
      <c r="I8" s="21">
        <v>100</v>
      </c>
      <c r="J8" s="20" t="s">
        <v>31</v>
      </c>
      <c r="K8" s="20">
        <v>30000</v>
      </c>
      <c r="L8" s="22">
        <v>1</v>
      </c>
      <c r="M8" s="20">
        <f>L8*K8</f>
        <v>30000</v>
      </c>
      <c r="N8" s="20">
        <f>M8*117/100</f>
        <v>35100</v>
      </c>
      <c r="O8" s="23" t="s">
        <v>32</v>
      </c>
      <c r="P8" s="23" t="s">
        <v>33</v>
      </c>
      <c r="Q8" s="24"/>
      <c r="R8" s="25">
        <f t="shared" ref="R8" si="0">N8</f>
        <v>35100</v>
      </c>
      <c r="S8" s="26" t="s">
        <v>34</v>
      </c>
      <c r="T8" s="27"/>
    </row>
    <row r="9" spans="1:20" ht="30.75" customHeight="1" x14ac:dyDescent="0.25">
      <c r="A9" s="15"/>
      <c r="B9" s="28" t="s">
        <v>35</v>
      </c>
      <c r="C9" s="29"/>
      <c r="D9" s="29"/>
      <c r="E9" s="29"/>
      <c r="F9" s="29"/>
      <c r="G9" s="29"/>
      <c r="H9" s="29"/>
      <c r="I9" s="29"/>
      <c r="J9" s="29"/>
      <c r="K9" s="29"/>
      <c r="L9" s="29"/>
      <c r="M9" s="29"/>
      <c r="N9" s="29"/>
      <c r="O9" s="29"/>
      <c r="P9" s="29"/>
      <c r="Q9" s="29"/>
      <c r="R9" s="29"/>
      <c r="S9" s="29"/>
      <c r="T9" s="30"/>
    </row>
    <row r="10" spans="1:20" s="34" customFormat="1" ht="15.6" x14ac:dyDescent="0.25">
      <c r="A10" s="31" t="s">
        <v>36</v>
      </c>
      <c r="B10" s="32"/>
      <c r="C10" s="32"/>
      <c r="D10" s="32"/>
      <c r="E10" s="32"/>
      <c r="F10" s="32"/>
      <c r="G10" s="32"/>
      <c r="H10" s="32"/>
      <c r="I10" s="32"/>
      <c r="J10" s="32"/>
      <c r="K10" s="32"/>
      <c r="L10" s="32"/>
      <c r="M10" s="32"/>
      <c r="N10" s="32"/>
      <c r="O10" s="32"/>
      <c r="P10" s="32"/>
      <c r="Q10" s="32"/>
      <c r="R10" s="32"/>
      <c r="S10" s="32"/>
      <c r="T10" s="33"/>
    </row>
    <row r="11" spans="1:20" s="34" customFormat="1" ht="52.8" x14ac:dyDescent="0.25">
      <c r="A11" s="35">
        <v>2</v>
      </c>
      <c r="B11" s="36" t="s">
        <v>37</v>
      </c>
      <c r="C11" s="36" t="s">
        <v>38</v>
      </c>
      <c r="D11" s="37" t="s">
        <v>39</v>
      </c>
      <c r="E11" s="38" t="s">
        <v>40</v>
      </c>
      <c r="F11" s="38" t="s">
        <v>28</v>
      </c>
      <c r="G11" s="19" t="s">
        <v>41</v>
      </c>
      <c r="H11" s="20" t="s">
        <v>30</v>
      </c>
      <c r="I11" s="39">
        <v>100</v>
      </c>
      <c r="J11" s="20" t="s">
        <v>42</v>
      </c>
      <c r="K11" s="40">
        <v>10000</v>
      </c>
      <c r="L11" s="22">
        <v>12</v>
      </c>
      <c r="M11" s="20">
        <f>L11*K11</f>
        <v>120000</v>
      </c>
      <c r="N11" s="20">
        <f>M11*1.17</f>
        <v>140400</v>
      </c>
      <c r="O11" s="41" t="s">
        <v>32</v>
      </c>
      <c r="P11" s="41" t="s">
        <v>43</v>
      </c>
      <c r="Q11" s="42"/>
      <c r="R11" s="25">
        <f>N11*(100-Q11)/100</f>
        <v>140400</v>
      </c>
      <c r="S11" s="43" t="s">
        <v>34</v>
      </c>
      <c r="T11" s="44"/>
    </row>
    <row r="12" spans="1:20" s="34" customFormat="1" ht="31.5" customHeight="1" x14ac:dyDescent="0.25">
      <c r="A12" s="45"/>
      <c r="B12" s="46" t="s">
        <v>44</v>
      </c>
      <c r="C12" s="47"/>
      <c r="D12" s="47"/>
      <c r="E12" s="47"/>
      <c r="F12" s="47"/>
      <c r="G12" s="47"/>
      <c r="H12" s="47"/>
      <c r="I12" s="47"/>
      <c r="J12" s="47"/>
      <c r="K12" s="47"/>
      <c r="L12" s="47"/>
      <c r="M12" s="47"/>
      <c r="N12" s="47"/>
      <c r="O12" s="47"/>
      <c r="P12" s="47"/>
      <c r="Q12" s="47"/>
      <c r="R12" s="47"/>
      <c r="S12" s="48"/>
      <c r="T12" s="49"/>
    </row>
    <row r="13" spans="1:20" customFormat="1" ht="15.6" x14ac:dyDescent="0.25">
      <c r="A13" s="12" t="s">
        <v>45</v>
      </c>
      <c r="B13" s="13"/>
      <c r="C13" s="13"/>
      <c r="D13" s="13"/>
      <c r="E13" s="13"/>
      <c r="F13" s="13"/>
      <c r="G13" s="13"/>
      <c r="H13" s="13"/>
      <c r="I13" s="13"/>
      <c r="J13" s="13"/>
      <c r="K13" s="13"/>
      <c r="L13" s="13"/>
      <c r="M13" s="13"/>
      <c r="N13" s="13"/>
      <c r="O13" s="13"/>
      <c r="P13" s="13"/>
      <c r="Q13" s="13"/>
      <c r="R13" s="13"/>
      <c r="S13" s="13"/>
      <c r="T13" s="14"/>
    </row>
    <row r="14" spans="1:20" customFormat="1" x14ac:dyDescent="0.25">
      <c r="A14" s="15">
        <v>3</v>
      </c>
      <c r="B14" s="50" t="s">
        <v>46</v>
      </c>
      <c r="C14" s="50" t="s">
        <v>47</v>
      </c>
      <c r="D14" s="51">
        <v>23012</v>
      </c>
      <c r="E14" s="52" t="s">
        <v>48</v>
      </c>
      <c r="F14" s="52" t="s">
        <v>28</v>
      </c>
      <c r="G14" s="53" t="s">
        <v>49</v>
      </c>
      <c r="H14" s="54" t="s">
        <v>30</v>
      </c>
      <c r="I14" s="39">
        <v>100</v>
      </c>
      <c r="J14" s="55" t="s">
        <v>31</v>
      </c>
      <c r="K14" s="40">
        <v>57019.66</v>
      </c>
      <c r="L14" s="56">
        <v>1</v>
      </c>
      <c r="M14" s="57">
        <f>L14*K14</f>
        <v>57019.66</v>
      </c>
      <c r="N14" s="55">
        <f>M14*1.17</f>
        <v>66713.002200000003</v>
      </c>
      <c r="O14" s="58" t="s">
        <v>50</v>
      </c>
      <c r="P14" s="58" t="s">
        <v>51</v>
      </c>
      <c r="Q14" s="59"/>
      <c r="R14" s="60">
        <f>N14*(100-Q14)/100</f>
        <v>66713.002200000003</v>
      </c>
      <c r="S14" s="61" t="s">
        <v>34</v>
      </c>
      <c r="T14" s="62"/>
    </row>
    <row r="15" spans="1:20" customFormat="1" x14ac:dyDescent="0.25">
      <c r="A15" s="15"/>
      <c r="B15" s="50"/>
      <c r="C15" s="50"/>
      <c r="D15" s="51"/>
      <c r="E15" s="52"/>
      <c r="F15" s="52"/>
      <c r="G15" s="63" t="s">
        <v>52</v>
      </c>
      <c r="H15" s="63" t="s">
        <v>30</v>
      </c>
      <c r="I15" s="64">
        <v>81</v>
      </c>
      <c r="J15" s="65" t="s">
        <v>31</v>
      </c>
      <c r="K15" s="65">
        <v>78000</v>
      </c>
      <c r="L15" s="66">
        <v>1</v>
      </c>
      <c r="M15" s="67">
        <f t="shared" ref="M15:M17" si="1">L15*K15</f>
        <v>78000</v>
      </c>
      <c r="N15" s="68">
        <f t="shared" ref="N15:N17" si="2">M15*1.17</f>
        <v>91260</v>
      </c>
      <c r="O15" s="58"/>
      <c r="P15" s="58"/>
      <c r="Q15" s="59"/>
      <c r="R15" s="69"/>
      <c r="S15" s="61"/>
      <c r="T15" s="62"/>
    </row>
    <row r="16" spans="1:20" customFormat="1" x14ac:dyDescent="0.25">
      <c r="A16" s="15"/>
      <c r="B16" s="50"/>
      <c r="C16" s="50"/>
      <c r="D16" s="51"/>
      <c r="E16" s="52"/>
      <c r="F16" s="52"/>
      <c r="G16" s="63" t="s">
        <v>53</v>
      </c>
      <c r="H16" s="63" t="s">
        <v>30</v>
      </c>
      <c r="I16" s="64">
        <v>80</v>
      </c>
      <c r="J16" s="65" t="s">
        <v>31</v>
      </c>
      <c r="K16" s="65">
        <v>80184</v>
      </c>
      <c r="L16" s="66">
        <v>1</v>
      </c>
      <c r="M16" s="67">
        <f t="shared" si="1"/>
        <v>80184</v>
      </c>
      <c r="N16" s="68">
        <f t="shared" si="2"/>
        <v>93815.28</v>
      </c>
      <c r="O16" s="58"/>
      <c r="P16" s="58"/>
      <c r="Q16" s="59"/>
      <c r="R16" s="69"/>
      <c r="S16" s="61"/>
      <c r="T16" s="62"/>
    </row>
    <row r="17" spans="1:20" customFormat="1" ht="13.95" customHeight="1" x14ac:dyDescent="0.25">
      <c r="A17" s="15"/>
      <c r="B17" s="50"/>
      <c r="C17" s="50"/>
      <c r="D17" s="51"/>
      <c r="E17" s="52"/>
      <c r="F17" s="52"/>
      <c r="G17" s="63" t="s">
        <v>54</v>
      </c>
      <c r="H17" s="63" t="s">
        <v>30</v>
      </c>
      <c r="I17" s="64">
        <v>70</v>
      </c>
      <c r="J17" s="65" t="s">
        <v>31</v>
      </c>
      <c r="K17" s="65">
        <v>84205</v>
      </c>
      <c r="L17" s="66">
        <v>1</v>
      </c>
      <c r="M17" s="67">
        <f t="shared" si="1"/>
        <v>84205</v>
      </c>
      <c r="N17" s="68">
        <f t="shared" si="2"/>
        <v>98519.849999999991</v>
      </c>
      <c r="O17" s="58"/>
      <c r="P17" s="58"/>
      <c r="Q17" s="59"/>
      <c r="R17" s="69"/>
      <c r="S17" s="61"/>
      <c r="T17" s="62"/>
    </row>
    <row r="18" spans="1:20" customFormat="1" ht="30.75" customHeight="1" x14ac:dyDescent="0.25">
      <c r="A18" s="15"/>
      <c r="B18" s="28" t="s">
        <v>55</v>
      </c>
      <c r="C18" s="29"/>
      <c r="D18" s="29"/>
      <c r="E18" s="29"/>
      <c r="F18" s="29"/>
      <c r="G18" s="29"/>
      <c r="H18" s="29"/>
      <c r="I18" s="29"/>
      <c r="J18" s="29"/>
      <c r="K18" s="29"/>
      <c r="L18" s="29"/>
      <c r="M18" s="29"/>
      <c r="N18" s="29"/>
      <c r="O18" s="29"/>
      <c r="P18" s="29"/>
      <c r="Q18" s="29"/>
      <c r="R18" s="29"/>
      <c r="S18" s="29"/>
      <c r="T18" s="30"/>
    </row>
    <row r="19" spans="1:20" customFormat="1" ht="15.6" x14ac:dyDescent="0.25">
      <c r="A19" s="12" t="s">
        <v>56</v>
      </c>
      <c r="B19" s="13"/>
      <c r="C19" s="13"/>
      <c r="D19" s="13"/>
      <c r="E19" s="13"/>
      <c r="F19" s="13"/>
      <c r="G19" s="13"/>
      <c r="H19" s="13"/>
      <c r="I19" s="13"/>
      <c r="J19" s="13"/>
      <c r="K19" s="13"/>
      <c r="L19" s="13"/>
      <c r="M19" s="13"/>
      <c r="N19" s="13"/>
      <c r="O19" s="13"/>
      <c r="P19" s="13"/>
      <c r="Q19" s="13"/>
      <c r="R19" s="13"/>
      <c r="S19" s="13"/>
      <c r="T19" s="14"/>
    </row>
    <row r="20" spans="1:20" customFormat="1" ht="39.6" x14ac:dyDescent="0.25">
      <c r="A20" s="15">
        <v>4</v>
      </c>
      <c r="B20" s="50" t="s">
        <v>57</v>
      </c>
      <c r="C20" s="50" t="s">
        <v>47</v>
      </c>
      <c r="D20" s="51">
        <v>23012</v>
      </c>
      <c r="E20" s="52" t="s">
        <v>58</v>
      </c>
      <c r="F20" s="52" t="s">
        <v>28</v>
      </c>
      <c r="G20" s="53" t="s">
        <v>59</v>
      </c>
      <c r="H20" s="54" t="s">
        <v>30</v>
      </c>
      <c r="I20" s="39">
        <v>100</v>
      </c>
      <c r="J20" s="55" t="s">
        <v>60</v>
      </c>
      <c r="K20" s="40">
        <v>2000000</v>
      </c>
      <c r="L20" s="70">
        <v>0.03</v>
      </c>
      <c r="M20" s="57">
        <f>L20*K20</f>
        <v>60000</v>
      </c>
      <c r="N20" s="55">
        <f>M20*1.17</f>
        <v>70200</v>
      </c>
      <c r="O20" s="58" t="s">
        <v>50</v>
      </c>
      <c r="P20" s="58" t="s">
        <v>51</v>
      </c>
      <c r="Q20" s="59"/>
      <c r="R20" s="60">
        <f>N20*(100-Q20)/100</f>
        <v>70200</v>
      </c>
      <c r="S20" s="61" t="s">
        <v>34</v>
      </c>
      <c r="T20" s="62"/>
    </row>
    <row r="21" spans="1:20" customFormat="1" ht="39.6" x14ac:dyDescent="0.25">
      <c r="A21" s="15"/>
      <c r="B21" s="50"/>
      <c r="C21" s="50"/>
      <c r="D21" s="51"/>
      <c r="E21" s="52"/>
      <c r="F21" s="52"/>
      <c r="G21" s="63" t="s">
        <v>61</v>
      </c>
      <c r="H21" s="63" t="s">
        <v>30</v>
      </c>
      <c r="I21" s="64">
        <v>96</v>
      </c>
      <c r="J21" s="65" t="s">
        <v>60</v>
      </c>
      <c r="K21" s="65">
        <v>2000000</v>
      </c>
      <c r="L21" s="71">
        <v>3.2000000000000001E-2</v>
      </c>
      <c r="M21" s="67">
        <f t="shared" ref="M21:M22" si="3">L21*K21</f>
        <v>64000</v>
      </c>
      <c r="N21" s="68">
        <f t="shared" ref="N21:N22" si="4">M21*1.17</f>
        <v>74880</v>
      </c>
      <c r="O21" s="58"/>
      <c r="P21" s="58"/>
      <c r="Q21" s="59"/>
      <c r="R21" s="69"/>
      <c r="S21" s="61"/>
      <c r="T21" s="62"/>
    </row>
    <row r="22" spans="1:20" customFormat="1" ht="26.4" x14ac:dyDescent="0.25">
      <c r="A22" s="15"/>
      <c r="B22" s="50"/>
      <c r="C22" s="50"/>
      <c r="D22" s="51"/>
      <c r="E22" s="52"/>
      <c r="F22" s="52"/>
      <c r="G22" s="63" t="s">
        <v>62</v>
      </c>
      <c r="H22" s="63" t="s">
        <v>30</v>
      </c>
      <c r="I22" s="64">
        <v>65</v>
      </c>
      <c r="J22" s="65" t="s">
        <v>60</v>
      </c>
      <c r="K22" s="65">
        <v>2000000</v>
      </c>
      <c r="L22" s="72">
        <v>0.06</v>
      </c>
      <c r="M22" s="67">
        <f t="shared" si="3"/>
        <v>120000</v>
      </c>
      <c r="N22" s="68">
        <f t="shared" si="4"/>
        <v>140400</v>
      </c>
      <c r="O22" s="58"/>
      <c r="P22" s="58"/>
      <c r="Q22" s="59"/>
      <c r="R22" s="69"/>
      <c r="S22" s="61"/>
      <c r="T22" s="62"/>
    </row>
    <row r="23" spans="1:20" customFormat="1" x14ac:dyDescent="0.25">
      <c r="A23" s="15"/>
      <c r="B23" s="28" t="s">
        <v>63</v>
      </c>
      <c r="C23" s="29"/>
      <c r="D23" s="29"/>
      <c r="E23" s="29"/>
      <c r="F23" s="29"/>
      <c r="G23" s="29"/>
      <c r="H23" s="29"/>
      <c r="I23" s="29"/>
      <c r="J23" s="29"/>
      <c r="K23" s="29"/>
      <c r="L23" s="29"/>
      <c r="M23" s="29"/>
      <c r="N23" s="29"/>
      <c r="O23" s="29"/>
      <c r="P23" s="29"/>
      <c r="Q23" s="29"/>
      <c r="R23" s="29"/>
      <c r="S23" s="29"/>
      <c r="T23" s="30"/>
    </row>
    <row r="24" spans="1:20" customFormat="1" ht="15.6" x14ac:dyDescent="0.25">
      <c r="A24" s="12" t="s">
        <v>64</v>
      </c>
      <c r="B24" s="13"/>
      <c r="C24" s="13"/>
      <c r="D24" s="13"/>
      <c r="E24" s="13"/>
      <c r="F24" s="13"/>
      <c r="G24" s="13"/>
      <c r="H24" s="13"/>
      <c r="I24" s="13"/>
      <c r="J24" s="13"/>
      <c r="K24" s="13"/>
      <c r="L24" s="13"/>
      <c r="M24" s="13"/>
      <c r="N24" s="13"/>
      <c r="O24" s="13"/>
      <c r="P24" s="13"/>
      <c r="Q24" s="13"/>
      <c r="R24" s="13"/>
      <c r="S24" s="13"/>
      <c r="T24" s="14"/>
    </row>
    <row r="25" spans="1:20" customFormat="1" ht="39.6" x14ac:dyDescent="0.25">
      <c r="A25" s="15">
        <v>5</v>
      </c>
      <c r="B25" s="50" t="s">
        <v>65</v>
      </c>
      <c r="C25" s="50" t="s">
        <v>47</v>
      </c>
      <c r="D25" s="51">
        <v>23012</v>
      </c>
      <c r="E25" s="52" t="s">
        <v>58</v>
      </c>
      <c r="F25" s="52" t="s">
        <v>28</v>
      </c>
      <c r="G25" s="53" t="s">
        <v>59</v>
      </c>
      <c r="H25" s="54" t="s">
        <v>30</v>
      </c>
      <c r="I25" s="39">
        <v>100</v>
      </c>
      <c r="J25" s="55" t="s">
        <v>60</v>
      </c>
      <c r="K25" s="40">
        <v>2000000</v>
      </c>
      <c r="L25" s="70">
        <v>0.03</v>
      </c>
      <c r="M25" s="57">
        <f>L25*K25</f>
        <v>60000</v>
      </c>
      <c r="N25" s="55">
        <f>M25*1.17</f>
        <v>70200</v>
      </c>
      <c r="O25" s="58" t="s">
        <v>50</v>
      </c>
      <c r="P25" s="58" t="s">
        <v>51</v>
      </c>
      <c r="Q25" s="59"/>
      <c r="R25" s="60">
        <f>N25*(100-Q25)/100</f>
        <v>70200</v>
      </c>
      <c r="S25" s="61" t="s">
        <v>34</v>
      </c>
      <c r="T25" s="62"/>
    </row>
    <row r="26" spans="1:20" customFormat="1" ht="39.6" x14ac:dyDescent="0.25">
      <c r="A26" s="15"/>
      <c r="B26" s="50"/>
      <c r="C26" s="50"/>
      <c r="D26" s="51"/>
      <c r="E26" s="52"/>
      <c r="F26" s="52"/>
      <c r="G26" s="63" t="s">
        <v>61</v>
      </c>
      <c r="H26" s="63" t="s">
        <v>30</v>
      </c>
      <c r="I26" s="64">
        <v>96</v>
      </c>
      <c r="J26" s="65" t="s">
        <v>60</v>
      </c>
      <c r="K26" s="65">
        <v>2000000</v>
      </c>
      <c r="L26" s="71">
        <v>3.2000000000000001E-2</v>
      </c>
      <c r="M26" s="67">
        <f t="shared" ref="M26:M27" si="5">L26*K26</f>
        <v>64000</v>
      </c>
      <c r="N26" s="68">
        <f t="shared" ref="N26:N27" si="6">M26*1.17</f>
        <v>74880</v>
      </c>
      <c r="O26" s="58"/>
      <c r="P26" s="58"/>
      <c r="Q26" s="59"/>
      <c r="R26" s="69"/>
      <c r="S26" s="61"/>
      <c r="T26" s="62"/>
    </row>
    <row r="27" spans="1:20" customFormat="1" ht="26.4" x14ac:dyDescent="0.25">
      <c r="A27" s="15"/>
      <c r="B27" s="50"/>
      <c r="C27" s="50"/>
      <c r="D27" s="51"/>
      <c r="E27" s="52"/>
      <c r="F27" s="52"/>
      <c r="G27" s="63" t="s">
        <v>62</v>
      </c>
      <c r="H27" s="63" t="s">
        <v>30</v>
      </c>
      <c r="I27" s="64">
        <v>65</v>
      </c>
      <c r="J27" s="65" t="s">
        <v>60</v>
      </c>
      <c r="K27" s="65">
        <v>2000000</v>
      </c>
      <c r="L27" s="72">
        <v>0.06</v>
      </c>
      <c r="M27" s="67">
        <f t="shared" si="5"/>
        <v>120000</v>
      </c>
      <c r="N27" s="68">
        <f t="shared" si="6"/>
        <v>140400</v>
      </c>
      <c r="O27" s="58"/>
      <c r="P27" s="58"/>
      <c r="Q27" s="59"/>
      <c r="R27" s="69"/>
      <c r="S27" s="61"/>
      <c r="T27" s="62"/>
    </row>
    <row r="28" spans="1:20" customFormat="1" x14ac:dyDescent="0.25">
      <c r="A28" s="15"/>
      <c r="B28" s="28" t="s">
        <v>63</v>
      </c>
      <c r="C28" s="29"/>
      <c r="D28" s="29"/>
      <c r="E28" s="29"/>
      <c r="F28" s="29"/>
      <c r="G28" s="29"/>
      <c r="H28" s="29"/>
      <c r="I28" s="29"/>
      <c r="J28" s="29"/>
      <c r="K28" s="29"/>
      <c r="L28" s="29"/>
      <c r="M28" s="29"/>
      <c r="N28" s="29"/>
      <c r="O28" s="29"/>
      <c r="P28" s="29"/>
      <c r="Q28" s="29"/>
      <c r="R28" s="29"/>
      <c r="S28" s="29"/>
      <c r="T28" s="30"/>
    </row>
    <row r="29" spans="1:20" customFormat="1" ht="15.6" x14ac:dyDescent="0.25">
      <c r="A29" s="12" t="s">
        <v>66</v>
      </c>
      <c r="B29" s="13"/>
      <c r="C29" s="13"/>
      <c r="D29" s="13"/>
      <c r="E29" s="13"/>
      <c r="F29" s="13"/>
      <c r="G29" s="13"/>
      <c r="H29" s="13"/>
      <c r="I29" s="13"/>
      <c r="J29" s="13"/>
      <c r="K29" s="13"/>
      <c r="L29" s="13"/>
      <c r="M29" s="13"/>
      <c r="N29" s="13"/>
      <c r="O29" s="13"/>
      <c r="P29" s="13"/>
      <c r="Q29" s="13"/>
      <c r="R29" s="13"/>
      <c r="S29" s="13"/>
      <c r="T29" s="14"/>
    </row>
    <row r="30" spans="1:20" customFormat="1" ht="39.6" x14ac:dyDescent="0.25">
      <c r="A30" s="15">
        <v>6</v>
      </c>
      <c r="B30" s="50" t="s">
        <v>67</v>
      </c>
      <c r="C30" s="50" t="s">
        <v>47</v>
      </c>
      <c r="D30" s="51">
        <v>23012</v>
      </c>
      <c r="E30" s="52" t="s">
        <v>58</v>
      </c>
      <c r="F30" s="52" t="s">
        <v>28</v>
      </c>
      <c r="G30" s="53" t="s">
        <v>59</v>
      </c>
      <c r="H30" s="54" t="s">
        <v>30</v>
      </c>
      <c r="I30" s="39">
        <v>100</v>
      </c>
      <c r="J30" s="55" t="s">
        <v>60</v>
      </c>
      <c r="K30" s="40">
        <v>8000000</v>
      </c>
      <c r="L30" s="70">
        <v>0.03</v>
      </c>
      <c r="M30" s="57">
        <f>L30*K30</f>
        <v>240000</v>
      </c>
      <c r="N30" s="55">
        <f>M30*1.17</f>
        <v>280800</v>
      </c>
      <c r="O30" s="58" t="s">
        <v>50</v>
      </c>
      <c r="P30" s="58" t="s">
        <v>51</v>
      </c>
      <c r="Q30" s="59"/>
      <c r="R30" s="60">
        <f>N30*(100-Q30)/100</f>
        <v>280800</v>
      </c>
      <c r="S30" s="61" t="s">
        <v>34</v>
      </c>
      <c r="T30" s="62"/>
    </row>
    <row r="31" spans="1:20" customFormat="1" ht="39.6" x14ac:dyDescent="0.25">
      <c r="A31" s="15"/>
      <c r="B31" s="50"/>
      <c r="C31" s="50"/>
      <c r="D31" s="51"/>
      <c r="E31" s="52"/>
      <c r="F31" s="52"/>
      <c r="G31" s="63" t="s">
        <v>61</v>
      </c>
      <c r="H31" s="63" t="s">
        <v>30</v>
      </c>
      <c r="I31" s="64">
        <v>96</v>
      </c>
      <c r="J31" s="65" t="s">
        <v>60</v>
      </c>
      <c r="K31" s="65">
        <v>8000000</v>
      </c>
      <c r="L31" s="71">
        <v>3.2000000000000001E-2</v>
      </c>
      <c r="M31" s="67">
        <f t="shared" ref="M31:M32" si="7">L31*K31</f>
        <v>256000</v>
      </c>
      <c r="N31" s="68">
        <f t="shared" ref="N31:N32" si="8">M31*1.17</f>
        <v>299520</v>
      </c>
      <c r="O31" s="58"/>
      <c r="P31" s="58"/>
      <c r="Q31" s="59"/>
      <c r="R31" s="69"/>
      <c r="S31" s="61"/>
      <c r="T31" s="62"/>
    </row>
    <row r="32" spans="1:20" customFormat="1" ht="26.4" x14ac:dyDescent="0.25">
      <c r="A32" s="15"/>
      <c r="B32" s="50"/>
      <c r="C32" s="50"/>
      <c r="D32" s="51"/>
      <c r="E32" s="52"/>
      <c r="F32" s="52"/>
      <c r="G32" s="63" t="s">
        <v>62</v>
      </c>
      <c r="H32" s="63" t="s">
        <v>30</v>
      </c>
      <c r="I32" s="64">
        <v>77</v>
      </c>
      <c r="J32" s="65" t="s">
        <v>60</v>
      </c>
      <c r="K32" s="65">
        <v>8000000</v>
      </c>
      <c r="L32" s="71">
        <v>4.4999999999999998E-2</v>
      </c>
      <c r="M32" s="67">
        <f t="shared" si="7"/>
        <v>360000</v>
      </c>
      <c r="N32" s="68">
        <f t="shared" si="8"/>
        <v>421200</v>
      </c>
      <c r="O32" s="58"/>
      <c r="P32" s="58"/>
      <c r="Q32" s="59"/>
      <c r="R32" s="69"/>
      <c r="S32" s="61"/>
      <c r="T32" s="62"/>
    </row>
    <row r="33" spans="1:20" customFormat="1" x14ac:dyDescent="0.25">
      <c r="A33" s="15"/>
      <c r="B33" s="28" t="s">
        <v>68</v>
      </c>
      <c r="C33" s="29"/>
      <c r="D33" s="29"/>
      <c r="E33" s="29"/>
      <c r="F33" s="29"/>
      <c r="G33" s="29"/>
      <c r="H33" s="29"/>
      <c r="I33" s="29"/>
      <c r="J33" s="29"/>
      <c r="K33" s="29"/>
      <c r="L33" s="29"/>
      <c r="M33" s="29"/>
      <c r="N33" s="29"/>
      <c r="O33" s="29"/>
      <c r="P33" s="29"/>
      <c r="Q33" s="29"/>
      <c r="R33" s="29"/>
      <c r="S33" s="29"/>
      <c r="T33" s="30"/>
    </row>
    <row r="34" spans="1:20" customFormat="1" ht="15.6" x14ac:dyDescent="0.25">
      <c r="A34" s="12" t="s">
        <v>69</v>
      </c>
      <c r="B34" s="13"/>
      <c r="C34" s="13"/>
      <c r="D34" s="13"/>
      <c r="E34" s="13"/>
      <c r="F34" s="13"/>
      <c r="G34" s="13"/>
      <c r="H34" s="13"/>
      <c r="I34" s="13"/>
      <c r="J34" s="13"/>
      <c r="K34" s="13"/>
      <c r="L34" s="13"/>
      <c r="M34" s="13"/>
      <c r="N34" s="13"/>
      <c r="O34" s="13"/>
      <c r="P34" s="13"/>
      <c r="Q34" s="13"/>
      <c r="R34" s="13"/>
      <c r="S34" s="13"/>
      <c r="T34" s="14"/>
    </row>
    <row r="35" spans="1:20" customFormat="1" ht="39.6" x14ac:dyDescent="0.25">
      <c r="A35" s="15">
        <v>7</v>
      </c>
      <c r="B35" s="50" t="s">
        <v>70</v>
      </c>
      <c r="C35" s="50" t="s">
        <v>47</v>
      </c>
      <c r="D35" s="51">
        <v>23012</v>
      </c>
      <c r="E35" s="52" t="s">
        <v>58</v>
      </c>
      <c r="F35" s="52" t="s">
        <v>28</v>
      </c>
      <c r="G35" s="53" t="s">
        <v>59</v>
      </c>
      <c r="H35" s="54" t="s">
        <v>30</v>
      </c>
      <c r="I35" s="39">
        <v>100</v>
      </c>
      <c r="J35" s="55" t="s">
        <v>60</v>
      </c>
      <c r="K35" s="40">
        <v>2000000</v>
      </c>
      <c r="L35" s="70">
        <v>0.03</v>
      </c>
      <c r="M35" s="57">
        <f>L35*K35</f>
        <v>60000</v>
      </c>
      <c r="N35" s="55">
        <f>M35*1.17</f>
        <v>70200</v>
      </c>
      <c r="O35" s="58" t="s">
        <v>50</v>
      </c>
      <c r="P35" s="58" t="s">
        <v>33</v>
      </c>
      <c r="Q35" s="59"/>
      <c r="R35" s="60">
        <f>N35*(100-Q35)/100</f>
        <v>70200</v>
      </c>
      <c r="S35" s="61" t="s">
        <v>34</v>
      </c>
      <c r="T35" s="62"/>
    </row>
    <row r="36" spans="1:20" customFormat="1" ht="39.6" x14ac:dyDescent="0.25">
      <c r="A36" s="15"/>
      <c r="B36" s="50"/>
      <c r="C36" s="50"/>
      <c r="D36" s="51"/>
      <c r="E36" s="52"/>
      <c r="F36" s="52"/>
      <c r="G36" s="63" t="s">
        <v>61</v>
      </c>
      <c r="H36" s="63" t="s">
        <v>30</v>
      </c>
      <c r="I36" s="64">
        <v>96</v>
      </c>
      <c r="J36" s="65" t="s">
        <v>60</v>
      </c>
      <c r="K36" s="65">
        <v>2000000</v>
      </c>
      <c r="L36" s="71">
        <v>3.2000000000000001E-2</v>
      </c>
      <c r="M36" s="67">
        <f t="shared" ref="M36:M37" si="9">L36*K36</f>
        <v>64000</v>
      </c>
      <c r="N36" s="68">
        <f t="shared" ref="N36:N37" si="10">M36*1.17</f>
        <v>74880</v>
      </c>
      <c r="O36" s="58"/>
      <c r="P36" s="58"/>
      <c r="Q36" s="59"/>
      <c r="R36" s="69"/>
      <c r="S36" s="61"/>
      <c r="T36" s="62"/>
    </row>
    <row r="37" spans="1:20" customFormat="1" ht="26.4" x14ac:dyDescent="0.25">
      <c r="A37" s="15"/>
      <c r="B37" s="50"/>
      <c r="C37" s="50"/>
      <c r="D37" s="51"/>
      <c r="E37" s="52"/>
      <c r="F37" s="52"/>
      <c r="G37" s="63" t="s">
        <v>62</v>
      </c>
      <c r="H37" s="63" t="s">
        <v>30</v>
      </c>
      <c r="I37" s="64">
        <v>65</v>
      </c>
      <c r="J37" s="65" t="s">
        <v>60</v>
      </c>
      <c r="K37" s="65">
        <v>2000000</v>
      </c>
      <c r="L37" s="72">
        <v>0.06</v>
      </c>
      <c r="M37" s="67">
        <f t="shared" si="9"/>
        <v>120000</v>
      </c>
      <c r="N37" s="68">
        <f t="shared" si="10"/>
        <v>140400</v>
      </c>
      <c r="O37" s="58"/>
      <c r="P37" s="58"/>
      <c r="Q37" s="59"/>
      <c r="R37" s="69"/>
      <c r="S37" s="61"/>
      <c r="T37" s="62"/>
    </row>
    <row r="38" spans="1:20" customFormat="1" x14ac:dyDescent="0.25">
      <c r="A38" s="15"/>
      <c r="B38" s="28" t="s">
        <v>68</v>
      </c>
      <c r="C38" s="29"/>
      <c r="D38" s="29"/>
      <c r="E38" s="29"/>
      <c r="F38" s="29"/>
      <c r="G38" s="29"/>
      <c r="H38" s="29"/>
      <c r="I38" s="29"/>
      <c r="J38" s="29"/>
      <c r="K38" s="29"/>
      <c r="L38" s="29"/>
      <c r="M38" s="29"/>
      <c r="N38" s="29"/>
      <c r="O38" s="29"/>
      <c r="P38" s="29"/>
      <c r="Q38" s="29"/>
      <c r="R38" s="29"/>
      <c r="S38" s="29"/>
      <c r="T38" s="30"/>
    </row>
    <row r="39" spans="1:20" customFormat="1" ht="15.6" x14ac:dyDescent="0.25">
      <c r="A39" s="12" t="s">
        <v>71</v>
      </c>
      <c r="B39" s="13"/>
      <c r="C39" s="13"/>
      <c r="D39" s="13"/>
      <c r="E39" s="13"/>
      <c r="F39" s="13"/>
      <c r="G39" s="13"/>
      <c r="H39" s="13"/>
      <c r="I39" s="13"/>
      <c r="J39" s="13"/>
      <c r="K39" s="13"/>
      <c r="L39" s="13"/>
      <c r="M39" s="13"/>
      <c r="N39" s="13"/>
      <c r="O39" s="13"/>
      <c r="P39" s="13"/>
      <c r="Q39" s="13"/>
      <c r="R39" s="13"/>
      <c r="S39" s="13"/>
      <c r="T39" s="14"/>
    </row>
    <row r="40" spans="1:20" customFormat="1" ht="39.6" x14ac:dyDescent="0.25">
      <c r="A40" s="15">
        <v>8</v>
      </c>
      <c r="B40" s="50" t="s">
        <v>72</v>
      </c>
      <c r="C40" s="50" t="s">
        <v>47</v>
      </c>
      <c r="D40" s="51">
        <v>23012</v>
      </c>
      <c r="E40" s="52" t="s">
        <v>58</v>
      </c>
      <c r="F40" s="52" t="s">
        <v>28</v>
      </c>
      <c r="G40" s="53" t="s">
        <v>59</v>
      </c>
      <c r="H40" s="54" t="s">
        <v>30</v>
      </c>
      <c r="I40" s="39">
        <v>100</v>
      </c>
      <c r="J40" s="55" t="s">
        <v>60</v>
      </c>
      <c r="K40" s="40">
        <v>2000000</v>
      </c>
      <c r="L40" s="70">
        <v>0.03</v>
      </c>
      <c r="M40" s="57">
        <f>L40*K40</f>
        <v>60000</v>
      </c>
      <c r="N40" s="55">
        <f>M40*1.17</f>
        <v>70200</v>
      </c>
      <c r="O40" s="58" t="s">
        <v>50</v>
      </c>
      <c r="P40" s="58" t="s">
        <v>51</v>
      </c>
      <c r="Q40" s="59"/>
      <c r="R40" s="60">
        <f>N40*(100-Q40)/100</f>
        <v>70200</v>
      </c>
      <c r="S40" s="61" t="s">
        <v>34</v>
      </c>
      <c r="T40" s="62"/>
    </row>
    <row r="41" spans="1:20" customFormat="1" ht="39.6" x14ac:dyDescent="0.25">
      <c r="A41" s="15"/>
      <c r="B41" s="50"/>
      <c r="C41" s="50"/>
      <c r="D41" s="51"/>
      <c r="E41" s="52"/>
      <c r="F41" s="52"/>
      <c r="G41" s="63" t="s">
        <v>61</v>
      </c>
      <c r="H41" s="63" t="s">
        <v>30</v>
      </c>
      <c r="I41" s="64">
        <v>96</v>
      </c>
      <c r="J41" s="65" t="s">
        <v>60</v>
      </c>
      <c r="K41" s="65">
        <v>2000000</v>
      </c>
      <c r="L41" s="71">
        <v>3.2000000000000001E-2</v>
      </c>
      <c r="M41" s="67">
        <f t="shared" ref="M41:M42" si="11">L41*K41</f>
        <v>64000</v>
      </c>
      <c r="N41" s="68">
        <f t="shared" ref="N41:N42" si="12">M41*1.17</f>
        <v>74880</v>
      </c>
      <c r="O41" s="58"/>
      <c r="P41" s="58"/>
      <c r="Q41" s="59"/>
      <c r="R41" s="69"/>
      <c r="S41" s="61"/>
      <c r="T41" s="62"/>
    </row>
    <row r="42" spans="1:20" customFormat="1" ht="26.4" x14ac:dyDescent="0.25">
      <c r="A42" s="15"/>
      <c r="B42" s="50"/>
      <c r="C42" s="50"/>
      <c r="D42" s="51"/>
      <c r="E42" s="52"/>
      <c r="F42" s="52"/>
      <c r="G42" s="63" t="s">
        <v>62</v>
      </c>
      <c r="H42" s="63" t="s">
        <v>30</v>
      </c>
      <c r="I42" s="64">
        <v>65</v>
      </c>
      <c r="J42" s="65" t="s">
        <v>60</v>
      </c>
      <c r="K42" s="65">
        <v>2000000</v>
      </c>
      <c r="L42" s="72">
        <v>0.06</v>
      </c>
      <c r="M42" s="67">
        <f t="shared" si="11"/>
        <v>120000</v>
      </c>
      <c r="N42" s="68">
        <f t="shared" si="12"/>
        <v>140400</v>
      </c>
      <c r="O42" s="58"/>
      <c r="P42" s="58"/>
      <c r="Q42" s="59"/>
      <c r="R42" s="69"/>
      <c r="S42" s="61"/>
      <c r="T42" s="62"/>
    </row>
    <row r="43" spans="1:20" customFormat="1" x14ac:dyDescent="0.25">
      <c r="A43" s="15"/>
      <c r="B43" s="28" t="s">
        <v>68</v>
      </c>
      <c r="C43" s="29"/>
      <c r="D43" s="29"/>
      <c r="E43" s="29"/>
      <c r="F43" s="29"/>
      <c r="G43" s="29"/>
      <c r="H43" s="29"/>
      <c r="I43" s="29"/>
      <c r="J43" s="29"/>
      <c r="K43" s="29"/>
      <c r="L43" s="29"/>
      <c r="M43" s="29"/>
      <c r="N43" s="29"/>
      <c r="O43" s="29"/>
      <c r="P43" s="29"/>
      <c r="Q43" s="29"/>
      <c r="R43" s="29"/>
      <c r="S43" s="29"/>
      <c r="T43" s="30"/>
    </row>
    <row r="44" spans="1:20" customFormat="1" ht="15.6" x14ac:dyDescent="0.25">
      <c r="A44" s="12" t="s">
        <v>73</v>
      </c>
      <c r="B44" s="13"/>
      <c r="C44" s="13"/>
      <c r="D44" s="13"/>
      <c r="E44" s="13"/>
      <c r="F44" s="13"/>
      <c r="G44" s="13"/>
      <c r="H44" s="13"/>
      <c r="I44" s="13"/>
      <c r="J44" s="13"/>
      <c r="K44" s="13"/>
      <c r="L44" s="13"/>
      <c r="M44" s="13"/>
      <c r="N44" s="13"/>
      <c r="O44" s="13"/>
      <c r="P44" s="13"/>
      <c r="Q44" s="13"/>
      <c r="R44" s="13"/>
      <c r="S44" s="13"/>
      <c r="T44" s="14"/>
    </row>
    <row r="45" spans="1:20" customFormat="1" ht="39.6" x14ac:dyDescent="0.25">
      <c r="A45" s="15">
        <v>9</v>
      </c>
      <c r="B45" s="50" t="s">
        <v>74</v>
      </c>
      <c r="C45" s="50" t="s">
        <v>47</v>
      </c>
      <c r="D45" s="51">
        <v>23012</v>
      </c>
      <c r="E45" s="52" t="s">
        <v>58</v>
      </c>
      <c r="F45" s="52" t="s">
        <v>28</v>
      </c>
      <c r="G45" s="53" t="s">
        <v>59</v>
      </c>
      <c r="H45" s="54" t="s">
        <v>30</v>
      </c>
      <c r="I45" s="39">
        <v>100</v>
      </c>
      <c r="J45" s="55" t="s">
        <v>60</v>
      </c>
      <c r="K45" s="40">
        <v>2000000</v>
      </c>
      <c r="L45" s="70">
        <v>0.03</v>
      </c>
      <c r="M45" s="57">
        <f>L45*K45</f>
        <v>60000</v>
      </c>
      <c r="N45" s="55">
        <f>M45*1.17</f>
        <v>70200</v>
      </c>
      <c r="O45" s="58" t="s">
        <v>32</v>
      </c>
      <c r="P45" s="58" t="s">
        <v>51</v>
      </c>
      <c r="Q45" s="59"/>
      <c r="R45" s="60">
        <f>N45*(100-Q45)/100</f>
        <v>70200</v>
      </c>
      <c r="S45" s="61" t="s">
        <v>34</v>
      </c>
      <c r="T45" s="62"/>
    </row>
    <row r="46" spans="1:20" customFormat="1" ht="39.6" x14ac:dyDescent="0.25">
      <c r="A46" s="15"/>
      <c r="B46" s="50"/>
      <c r="C46" s="50"/>
      <c r="D46" s="51"/>
      <c r="E46" s="52"/>
      <c r="F46" s="52"/>
      <c r="G46" s="63" t="s">
        <v>61</v>
      </c>
      <c r="H46" s="63" t="s">
        <v>30</v>
      </c>
      <c r="I46" s="64">
        <v>96</v>
      </c>
      <c r="J46" s="65" t="s">
        <v>60</v>
      </c>
      <c r="K46" s="65">
        <v>2000000</v>
      </c>
      <c r="L46" s="71">
        <v>3.2000000000000001E-2</v>
      </c>
      <c r="M46" s="67">
        <f t="shared" ref="M46:M47" si="13">L46*K46</f>
        <v>64000</v>
      </c>
      <c r="N46" s="68">
        <f t="shared" ref="N46:N47" si="14">M46*1.17</f>
        <v>74880</v>
      </c>
      <c r="O46" s="58"/>
      <c r="P46" s="58"/>
      <c r="Q46" s="59"/>
      <c r="R46" s="69"/>
      <c r="S46" s="61"/>
      <c r="T46" s="62"/>
    </row>
    <row r="47" spans="1:20" customFormat="1" ht="26.4" x14ac:dyDescent="0.25">
      <c r="A47" s="15"/>
      <c r="B47" s="50"/>
      <c r="C47" s="50"/>
      <c r="D47" s="51"/>
      <c r="E47" s="52"/>
      <c r="F47" s="52"/>
      <c r="G47" s="63" t="s">
        <v>62</v>
      </c>
      <c r="H47" s="63" t="s">
        <v>30</v>
      </c>
      <c r="I47" s="64">
        <v>65</v>
      </c>
      <c r="J47" s="65" t="s">
        <v>60</v>
      </c>
      <c r="K47" s="65">
        <v>2000000</v>
      </c>
      <c r="L47" s="72">
        <v>0.06</v>
      </c>
      <c r="M47" s="67">
        <f t="shared" si="13"/>
        <v>120000</v>
      </c>
      <c r="N47" s="68">
        <f t="shared" si="14"/>
        <v>140400</v>
      </c>
      <c r="O47" s="58"/>
      <c r="P47" s="58"/>
      <c r="Q47" s="59"/>
      <c r="R47" s="69"/>
      <c r="S47" s="61"/>
      <c r="T47" s="62"/>
    </row>
    <row r="48" spans="1:20" customFormat="1" x14ac:dyDescent="0.25">
      <c r="A48" s="15"/>
      <c r="B48" s="28" t="s">
        <v>68</v>
      </c>
      <c r="C48" s="29"/>
      <c r="D48" s="29"/>
      <c r="E48" s="29"/>
      <c r="F48" s="29"/>
      <c r="G48" s="29"/>
      <c r="H48" s="29"/>
      <c r="I48" s="29"/>
      <c r="J48" s="29"/>
      <c r="K48" s="29"/>
      <c r="L48" s="29"/>
      <c r="M48" s="29"/>
      <c r="N48" s="29"/>
      <c r="O48" s="29"/>
      <c r="P48" s="29"/>
      <c r="Q48" s="29"/>
      <c r="R48" s="29"/>
      <c r="S48" s="29"/>
      <c r="T48" s="30"/>
    </row>
    <row r="49" spans="1:20" customFormat="1" ht="15.6" x14ac:dyDescent="0.25">
      <c r="A49" s="12" t="s">
        <v>75</v>
      </c>
      <c r="B49" s="13"/>
      <c r="C49" s="13"/>
      <c r="D49" s="13"/>
      <c r="E49" s="13"/>
      <c r="F49" s="13"/>
      <c r="G49" s="13"/>
      <c r="H49" s="13"/>
      <c r="I49" s="13"/>
      <c r="J49" s="13"/>
      <c r="K49" s="13"/>
      <c r="L49" s="13"/>
      <c r="M49" s="13"/>
      <c r="N49" s="13"/>
      <c r="O49" s="13"/>
      <c r="P49" s="13"/>
      <c r="Q49" s="13"/>
      <c r="R49" s="13"/>
      <c r="S49" s="13"/>
      <c r="T49" s="14"/>
    </row>
    <row r="50" spans="1:20" customFormat="1" ht="39.6" x14ac:dyDescent="0.25">
      <c r="A50" s="15">
        <v>10</v>
      </c>
      <c r="B50" s="73" t="s">
        <v>76</v>
      </c>
      <c r="C50" s="73" t="s">
        <v>77</v>
      </c>
      <c r="D50" s="74">
        <v>2440122753</v>
      </c>
      <c r="E50" s="75" t="s">
        <v>78</v>
      </c>
      <c r="F50" s="75" t="s">
        <v>28</v>
      </c>
      <c r="G50" s="76" t="s">
        <v>79</v>
      </c>
      <c r="H50" s="54" t="s">
        <v>30</v>
      </c>
      <c r="I50" s="39">
        <v>100</v>
      </c>
      <c r="J50" s="55" t="s">
        <v>80</v>
      </c>
      <c r="K50" s="40">
        <v>341.88</v>
      </c>
      <c r="L50" s="56">
        <v>1080</v>
      </c>
      <c r="M50" s="57">
        <f>L50*K50</f>
        <v>369230.4</v>
      </c>
      <c r="N50" s="55">
        <f>M50*1.17</f>
        <v>431999.56800000003</v>
      </c>
      <c r="O50" s="11" t="s">
        <v>32</v>
      </c>
      <c r="P50" s="11" t="s">
        <v>51</v>
      </c>
      <c r="Q50" s="77"/>
      <c r="R50" s="25">
        <f>N50*(100-Q50)/100</f>
        <v>431999.56800000003</v>
      </c>
      <c r="S50" s="78" t="s">
        <v>34</v>
      </c>
      <c r="T50" s="79"/>
    </row>
    <row r="51" spans="1:20" customFormat="1" x14ac:dyDescent="0.25">
      <c r="A51" s="15"/>
      <c r="B51" s="28" t="s">
        <v>81</v>
      </c>
      <c r="C51" s="29"/>
      <c r="D51" s="29"/>
      <c r="E51" s="29"/>
      <c r="F51" s="29"/>
      <c r="G51" s="29"/>
      <c r="H51" s="29"/>
      <c r="I51" s="29"/>
      <c r="J51" s="29"/>
      <c r="K51" s="29"/>
      <c r="L51" s="29"/>
      <c r="M51" s="29"/>
      <c r="N51" s="29"/>
      <c r="O51" s="29"/>
      <c r="P51" s="29"/>
      <c r="Q51" s="29"/>
      <c r="R51" s="29"/>
      <c r="S51" s="29"/>
      <c r="T51" s="30"/>
    </row>
    <row r="52" spans="1:20" customFormat="1" ht="15.6" x14ac:dyDescent="0.25">
      <c r="A52" s="80"/>
      <c r="B52" s="81"/>
      <c r="C52" s="82"/>
      <c r="D52" s="82"/>
      <c r="E52" s="82"/>
      <c r="F52" s="82"/>
      <c r="G52" s="82"/>
      <c r="H52" s="82"/>
      <c r="I52" s="82"/>
      <c r="J52" s="82"/>
      <c r="K52" s="82"/>
      <c r="L52" s="82"/>
      <c r="M52" s="82"/>
      <c r="N52" s="82"/>
      <c r="O52" s="82"/>
      <c r="P52" s="82"/>
      <c r="Q52" s="82"/>
      <c r="R52" s="82"/>
      <c r="S52" s="82"/>
      <c r="T52" s="82"/>
    </row>
    <row r="53" spans="1:20" customFormat="1" ht="15.6" x14ac:dyDescent="0.25">
      <c r="A53" s="80"/>
      <c r="B53" s="81"/>
      <c r="C53" s="82"/>
      <c r="D53" s="82"/>
      <c r="E53" s="82"/>
      <c r="F53" s="82"/>
      <c r="G53" s="82"/>
      <c r="H53" s="82"/>
      <c r="I53" s="82"/>
      <c r="J53" s="82"/>
      <c r="K53" s="82"/>
      <c r="L53" s="82"/>
      <c r="M53" s="82"/>
      <c r="N53" s="82"/>
      <c r="O53" s="82"/>
      <c r="P53" s="82"/>
      <c r="Q53" s="82"/>
      <c r="R53" s="82"/>
      <c r="S53" s="82"/>
      <c r="T53" s="82"/>
    </row>
    <row r="54" spans="1:20" s="83" customFormat="1" ht="15" customHeight="1" x14ac:dyDescent="0.25">
      <c r="B54" s="83" t="s">
        <v>82</v>
      </c>
    </row>
  </sheetData>
  <mergeCells count="113">
    <mergeCell ref="R45:R47"/>
    <mergeCell ref="S45:S47"/>
    <mergeCell ref="T45:T47"/>
    <mergeCell ref="B48:T48"/>
    <mergeCell ref="A49:T49"/>
    <mergeCell ref="A50:A51"/>
    <mergeCell ref="B51:T51"/>
    <mergeCell ref="A44:T44"/>
    <mergeCell ref="A45:A48"/>
    <mergeCell ref="B45:B47"/>
    <mergeCell ref="C45:C47"/>
    <mergeCell ref="D45:D47"/>
    <mergeCell ref="E45:E47"/>
    <mergeCell ref="F45:F47"/>
    <mergeCell ref="O45:O47"/>
    <mergeCell ref="P45:P47"/>
    <mergeCell ref="Q45:Q47"/>
    <mergeCell ref="P40:P42"/>
    <mergeCell ref="Q40:Q42"/>
    <mergeCell ref="R40:R42"/>
    <mergeCell ref="S40:S42"/>
    <mergeCell ref="T40:T42"/>
    <mergeCell ref="B43:T43"/>
    <mergeCell ref="T35:T37"/>
    <mergeCell ref="B38:T38"/>
    <mergeCell ref="A39:T39"/>
    <mergeCell ref="A40:A43"/>
    <mergeCell ref="B40:B42"/>
    <mergeCell ref="C40:C42"/>
    <mergeCell ref="D40:D42"/>
    <mergeCell ref="E40:E42"/>
    <mergeCell ref="F40:F42"/>
    <mergeCell ref="O40:O42"/>
    <mergeCell ref="F35:F37"/>
    <mergeCell ref="O35:O37"/>
    <mergeCell ref="P35:P37"/>
    <mergeCell ref="Q35:Q37"/>
    <mergeCell ref="R35:R37"/>
    <mergeCell ref="S35:S37"/>
    <mergeCell ref="R30:R32"/>
    <mergeCell ref="S30:S32"/>
    <mergeCell ref="T30:T32"/>
    <mergeCell ref="B33:T33"/>
    <mergeCell ref="A34:T34"/>
    <mergeCell ref="A35:A38"/>
    <mergeCell ref="B35:B37"/>
    <mergeCell ref="C35:C37"/>
    <mergeCell ref="D35:D37"/>
    <mergeCell ref="E35:E37"/>
    <mergeCell ref="A29:T29"/>
    <mergeCell ref="A30:A33"/>
    <mergeCell ref="B30:B32"/>
    <mergeCell ref="C30:C32"/>
    <mergeCell ref="D30:D32"/>
    <mergeCell ref="E30:E32"/>
    <mergeCell ref="F30:F32"/>
    <mergeCell ref="O30:O32"/>
    <mergeCell ref="P30:P32"/>
    <mergeCell ref="Q30:Q32"/>
    <mergeCell ref="P25:P27"/>
    <mergeCell ref="Q25:Q27"/>
    <mergeCell ref="R25:R27"/>
    <mergeCell ref="S25:S27"/>
    <mergeCell ref="T25:T27"/>
    <mergeCell ref="B28:T28"/>
    <mergeCell ref="T20:T22"/>
    <mergeCell ref="B23:T23"/>
    <mergeCell ref="A24:T24"/>
    <mergeCell ref="A25:A28"/>
    <mergeCell ref="B25:B27"/>
    <mergeCell ref="C25:C27"/>
    <mergeCell ref="D25:D27"/>
    <mergeCell ref="E25:E27"/>
    <mergeCell ref="F25:F27"/>
    <mergeCell ref="O25:O27"/>
    <mergeCell ref="F20:F22"/>
    <mergeCell ref="O20:O22"/>
    <mergeCell ref="P20:P22"/>
    <mergeCell ref="Q20:Q22"/>
    <mergeCell ref="R20:R22"/>
    <mergeCell ref="S20:S22"/>
    <mergeCell ref="R14:R17"/>
    <mergeCell ref="S14:S17"/>
    <mergeCell ref="T14:T17"/>
    <mergeCell ref="B18:T18"/>
    <mergeCell ref="A19:T19"/>
    <mergeCell ref="A20:A23"/>
    <mergeCell ref="B20:B22"/>
    <mergeCell ref="C20:C22"/>
    <mergeCell ref="D20:D22"/>
    <mergeCell ref="E20:E22"/>
    <mergeCell ref="A13:T13"/>
    <mergeCell ref="A14:A18"/>
    <mergeCell ref="B14:B17"/>
    <mergeCell ref="C14:C17"/>
    <mergeCell ref="D14:D17"/>
    <mergeCell ref="E14:E17"/>
    <mergeCell ref="F14:F17"/>
    <mergeCell ref="O14:O17"/>
    <mergeCell ref="P14:P17"/>
    <mergeCell ref="Q14:Q17"/>
    <mergeCell ref="A7:T7"/>
    <mergeCell ref="A8:A9"/>
    <mergeCell ref="B9:T9"/>
    <mergeCell ref="A10:T10"/>
    <mergeCell ref="A11:A12"/>
    <mergeCell ref="B12:S12"/>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רחלי רם</cp:lastModifiedBy>
  <dcterms:created xsi:type="dcterms:W3CDTF">2023-10-03T06:52:54Z</dcterms:created>
  <dcterms:modified xsi:type="dcterms:W3CDTF">2023-10-03T06:53:09Z</dcterms:modified>
</cp:coreProperties>
</file>